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 grupp" sheetId="1" r:id="rId1"/>
    <sheet name="II grupp" sheetId="2" r:id="rId2"/>
  </sheets>
  <definedNames/>
  <calcPr fullCalcOnLoad="1"/>
</workbook>
</file>

<file path=xl/sharedStrings.xml><?xml version="1.0" encoding="utf-8"?>
<sst xmlns="http://schemas.openxmlformats.org/spreadsheetml/2006/main" count="168" uniqueCount="94">
  <si>
    <t>Järvamaa meistrivõistlused</t>
  </si>
  <si>
    <t>Albu 26.11. 2011.a.</t>
  </si>
  <si>
    <t>Võistleja</t>
  </si>
  <si>
    <t>Võistluse käik</t>
  </si>
  <si>
    <t>Saavutatud tulemused</t>
  </si>
  <si>
    <t>Pere- ja eesnimi</t>
  </si>
  <si>
    <t>Sünniaasta</t>
  </si>
  <si>
    <t>Võistkond  Klubi</t>
  </si>
  <si>
    <t>Keha kaal</t>
  </si>
  <si>
    <t>Sincl. koef.</t>
  </si>
  <si>
    <t>Rebimine</t>
  </si>
  <si>
    <t>Tõukamine</t>
  </si>
  <si>
    <t>Summa</t>
  </si>
  <si>
    <t>Sp.  Järk</t>
  </si>
  <si>
    <t>Punktid</t>
  </si>
  <si>
    <t>R</t>
  </si>
  <si>
    <t>koht</t>
  </si>
  <si>
    <t>T</t>
  </si>
  <si>
    <t>S</t>
  </si>
  <si>
    <t>I grupp kk-35kg, kk-40kg; kk-45kg; kk-50kg; kk-56kg; kk-62kg;neiud.</t>
  </si>
  <si>
    <t>Armas Reisel</t>
  </si>
  <si>
    <t>Vargamäe</t>
  </si>
  <si>
    <t>26/x</t>
  </si>
  <si>
    <t>kk-40kg</t>
  </si>
  <si>
    <t>Rasmus Jalast</t>
  </si>
  <si>
    <t>28/x</t>
  </si>
  <si>
    <t>kk-45kg</t>
  </si>
  <si>
    <t>Teet Karbus</t>
  </si>
  <si>
    <t>32/x</t>
  </si>
  <si>
    <t>45/x</t>
  </si>
  <si>
    <t>kk-50kg</t>
  </si>
  <si>
    <t>Mati Karbus</t>
  </si>
  <si>
    <t>43/x</t>
  </si>
  <si>
    <t>kk-56kg</t>
  </si>
  <si>
    <t>Kalle Talu</t>
  </si>
  <si>
    <t>62/x</t>
  </si>
  <si>
    <t>75/x</t>
  </si>
  <si>
    <t>kk-62kg</t>
  </si>
  <si>
    <t>Ants Bombul</t>
  </si>
  <si>
    <t>55/x</t>
  </si>
  <si>
    <t>Allar Lelumees</t>
  </si>
  <si>
    <t>Neiud</t>
  </si>
  <si>
    <t>Ave Bombul</t>
  </si>
  <si>
    <t>54/x</t>
  </si>
  <si>
    <t>81/x</t>
  </si>
  <si>
    <t>Ingela Jalast</t>
  </si>
  <si>
    <t>63/x</t>
  </si>
  <si>
    <t>Võistluste direktor Ahti Uppin</t>
  </si>
  <si>
    <t xml:space="preserve">Tõstekohtunikud:  </t>
  </si>
  <si>
    <t>1.Lembit Pent</t>
  </si>
  <si>
    <t>/</t>
  </si>
  <si>
    <t>kat.</t>
  </si>
  <si>
    <t>2. Ain Pent</t>
  </si>
  <si>
    <t>Sekretär:  Indrek Koppel                  /    kat.</t>
  </si>
  <si>
    <t>3. Martin Metsma</t>
  </si>
  <si>
    <t>II grupp kk-69kg; kk-77kg, kk-85kg; kk-94kg, kk-105kg kk+105kg</t>
  </si>
  <si>
    <t>kk-69kg</t>
  </si>
  <si>
    <t>Heigo Tarasov</t>
  </si>
  <si>
    <t>118/x</t>
  </si>
  <si>
    <t>kk-77kg</t>
  </si>
  <si>
    <t>Enno Tubin</t>
  </si>
  <si>
    <t>71/x</t>
  </si>
  <si>
    <t>98/x</t>
  </si>
  <si>
    <t>kk-85kg</t>
  </si>
  <si>
    <t>Lembit Pent</t>
  </si>
  <si>
    <t>kk-94kg</t>
  </si>
  <si>
    <t>Mihkel Jalajas</t>
  </si>
  <si>
    <t>Jõud Junior</t>
  </si>
  <si>
    <t>127/x</t>
  </si>
  <si>
    <t>160/x</t>
  </si>
  <si>
    <t>161/x</t>
  </si>
  <si>
    <t>kk-105kg</t>
  </si>
  <si>
    <t>Indrek Koppel</t>
  </si>
  <si>
    <t>Jõud</t>
  </si>
  <si>
    <t>145/x</t>
  </si>
  <si>
    <t>kk+105kg</t>
  </si>
  <si>
    <t>Erik Kuningas</t>
  </si>
  <si>
    <t>Athleticus</t>
  </si>
  <si>
    <t>125/x</t>
  </si>
  <si>
    <t>Mikk Koplimets</t>
  </si>
  <si>
    <t>Kustas Metsma</t>
  </si>
  <si>
    <t>85/x</t>
  </si>
  <si>
    <t>1.Aivar Koppel</t>
  </si>
  <si>
    <t>I</t>
  </si>
  <si>
    <t>II</t>
  </si>
  <si>
    <t>III</t>
  </si>
  <si>
    <t>kk-35kg</t>
  </si>
  <si>
    <t>Ingela Jalast kk-53kg: uus Eesti juunioride ja absoluut klassi rekord rebimises 61kg</t>
  </si>
  <si>
    <t>Ingela Jalast kk-53kg: uus Eesti juunioride ja absoluut klassi rekord tõukamises 74kg</t>
  </si>
  <si>
    <t>Ingela Jalast kk-53kg: uus Eesti juunioride ja absoluut klassi rekord kogusummas 135kg</t>
  </si>
  <si>
    <t>Ingela Jalast kk-53kg: uus Eesti juunioride ja absoluut klassi rekord tõukamises 79kg</t>
  </si>
  <si>
    <t>Ingela Jalast kk-53kg: uus Eesti juunioride ja absoluut klassi rekord kogusummas 140kg</t>
  </si>
  <si>
    <t>Võistluste direktor: Ahti Uppin</t>
  </si>
  <si>
    <t xml:space="preserve">Tulemus 140kg on naiste kk-53kg meistersportlase järgu norm.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</si>
</sst>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"/>
    <numFmt numFmtId="166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9" applyNumberFormat="0" applyAlignment="0" applyProtection="0"/>
  </cellStyleXfs>
  <cellXfs count="26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25" fillId="0" borderId="18" xfId="0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165" fontId="26" fillId="0" borderId="19" xfId="0" applyNumberFormat="1" applyFont="1" applyBorder="1" applyAlignment="1" applyProtection="1">
      <alignment horizontal="center"/>
      <protection locked="0"/>
    </xf>
    <xf numFmtId="164" fontId="26" fillId="0" borderId="20" xfId="0" applyNumberFormat="1" applyFont="1" applyBorder="1" applyAlignment="1">
      <alignment horizontal="center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6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 applyProtection="1">
      <alignment horizontal="center"/>
      <protection locked="0"/>
    </xf>
    <xf numFmtId="2" fontId="26" fillId="0" borderId="26" xfId="0" applyNumberFormat="1" applyFont="1" applyBorder="1" applyAlignment="1">
      <alignment horizontal="center"/>
    </xf>
    <xf numFmtId="0" fontId="26" fillId="25" borderId="17" xfId="0" applyFont="1" applyFill="1" applyBorder="1" applyAlignment="1" applyProtection="1">
      <alignment horizontal="center"/>
      <protection locked="0"/>
    </xf>
    <xf numFmtId="0" fontId="26" fillId="21" borderId="21" xfId="0" applyFont="1" applyFill="1" applyBorder="1" applyAlignment="1" applyProtection="1">
      <alignment horizontal="center"/>
      <protection locked="0"/>
    </xf>
    <xf numFmtId="0" fontId="26" fillId="21" borderId="22" xfId="0" applyFont="1" applyFill="1" applyBorder="1" applyAlignment="1" applyProtection="1">
      <alignment horizontal="center"/>
      <protection locked="0"/>
    </xf>
    <xf numFmtId="0" fontId="26" fillId="25" borderId="19" xfId="0" applyFont="1" applyFill="1" applyBorder="1" applyAlignment="1" applyProtection="1">
      <alignment horizontal="center"/>
      <protection locked="0"/>
    </xf>
    <xf numFmtId="0" fontId="26" fillId="25" borderId="20" xfId="0" applyFont="1" applyFill="1" applyBorder="1" applyAlignment="1" applyProtection="1">
      <alignment horizontal="center"/>
      <protection locked="0"/>
    </xf>
    <xf numFmtId="0" fontId="26" fillId="25" borderId="22" xfId="0" applyFont="1" applyFill="1" applyBorder="1" applyAlignment="1" applyProtection="1">
      <alignment horizontal="center"/>
      <protection locked="0"/>
    </xf>
    <xf numFmtId="0" fontId="26" fillId="21" borderId="20" xfId="0" applyFont="1" applyFill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left"/>
      <protection locked="0"/>
    </xf>
    <xf numFmtId="0" fontId="26" fillId="25" borderId="21" xfId="0" applyFont="1" applyFill="1" applyBorder="1" applyAlignment="1" applyProtection="1">
      <alignment horizontal="center"/>
      <protection locked="0"/>
    </xf>
    <xf numFmtId="0" fontId="26" fillId="21" borderId="19" xfId="0" applyFont="1" applyFill="1" applyBorder="1" applyAlignment="1" applyProtection="1">
      <alignment horizontal="center"/>
      <protection locked="0"/>
    </xf>
    <xf numFmtId="0" fontId="0" fillId="6" borderId="27" xfId="0" applyFont="1" applyFill="1" applyBorder="1" applyAlignment="1">
      <alignment horizontal="center"/>
    </xf>
    <xf numFmtId="0" fontId="25" fillId="0" borderId="28" xfId="0" applyFont="1" applyBorder="1" applyAlignment="1" applyProtection="1">
      <alignment horizontal="left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165" fontId="26" fillId="0" borderId="29" xfId="0" applyNumberFormat="1" applyFont="1" applyBorder="1" applyAlignment="1" applyProtection="1">
      <alignment horizontal="center"/>
      <protection locked="0"/>
    </xf>
    <xf numFmtId="164" fontId="26" fillId="0" borderId="0" xfId="0" applyNumberFormat="1" applyFont="1" applyBorder="1" applyAlignment="1">
      <alignment horizontal="center"/>
    </xf>
    <xf numFmtId="0" fontId="26" fillId="0" borderId="27" xfId="0" applyFont="1" applyFill="1" applyBorder="1" applyAlignment="1" applyProtection="1">
      <alignment horizontal="center"/>
      <protection locked="0"/>
    </xf>
    <xf numFmtId="0" fontId="26" fillId="0" borderId="30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 applyProtection="1">
      <alignment horizontal="center"/>
      <protection locked="0"/>
    </xf>
    <xf numFmtId="2" fontId="26" fillId="0" borderId="34" xfId="0" applyNumberFormat="1" applyFont="1" applyBorder="1" applyAlignment="1">
      <alignment horizontal="center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165" fontId="26" fillId="0" borderId="22" xfId="0" applyNumberFormat="1" applyFont="1" applyBorder="1" applyAlignment="1" applyProtection="1">
      <alignment horizontal="center"/>
      <protection locked="0"/>
    </xf>
    <xf numFmtId="164" fontId="26" fillId="0" borderId="35" xfId="0" applyNumberFormat="1" applyFont="1" applyBorder="1" applyAlignment="1">
      <alignment horizontal="center"/>
    </xf>
    <xf numFmtId="0" fontId="26" fillId="21" borderId="17" xfId="0" applyFont="1" applyFill="1" applyBorder="1" applyAlignment="1" applyProtection="1">
      <alignment horizontal="center"/>
      <protection locked="0"/>
    </xf>
    <xf numFmtId="0" fontId="26" fillId="21" borderId="24" xfId="0" applyFont="1" applyFill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166" fontId="26" fillId="0" borderId="36" xfId="0" applyNumberFormat="1" applyFont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165" fontId="26" fillId="0" borderId="39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>
      <alignment horizontal="center"/>
    </xf>
    <xf numFmtId="0" fontId="26" fillId="25" borderId="37" xfId="0" applyFont="1" applyFill="1" applyBorder="1" applyAlignment="1" applyProtection="1">
      <alignment horizontal="center"/>
      <protection locked="0"/>
    </xf>
    <xf numFmtId="0" fontId="26" fillId="25" borderId="38" xfId="0" applyFont="1" applyFill="1" applyBorder="1" applyAlignment="1" applyProtection="1">
      <alignment horizontal="center"/>
      <protection locked="0"/>
    </xf>
    <xf numFmtId="0" fontId="26" fillId="21" borderId="39" xfId="0" applyFont="1" applyFill="1" applyBorder="1" applyAlignment="1" applyProtection="1">
      <alignment horizontal="center"/>
      <protection locked="0"/>
    </xf>
    <xf numFmtId="0" fontId="26" fillId="21" borderId="40" xfId="0" applyFont="1" applyFill="1" applyBorder="1" applyAlignment="1" applyProtection="1">
      <alignment horizontal="center"/>
      <protection locked="0"/>
    </xf>
    <xf numFmtId="0" fontId="26" fillId="0" borderId="3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0" xfId="0" applyFont="1" applyBorder="1" applyAlignment="1" applyProtection="1">
      <alignment horizontal="center"/>
      <protection locked="0"/>
    </xf>
    <xf numFmtId="166" fontId="26" fillId="0" borderId="14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center"/>
      <protection locked="0"/>
    </xf>
    <xf numFmtId="165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41" xfId="0" applyFont="1" applyBorder="1" applyAlignment="1" applyProtection="1">
      <alignment horizontal="center"/>
      <protection locked="0"/>
    </xf>
    <xf numFmtId="164" fontId="26" fillId="0" borderId="25" xfId="0" applyNumberFormat="1" applyFont="1" applyBorder="1" applyAlignment="1">
      <alignment horizontal="center"/>
    </xf>
    <xf numFmtId="0" fontId="26" fillId="0" borderId="26" xfId="0" applyFont="1" applyBorder="1" applyAlignment="1" applyProtection="1">
      <alignment horizontal="center"/>
      <protection locked="0"/>
    </xf>
    <xf numFmtId="0" fontId="26" fillId="26" borderId="19" xfId="0" applyFont="1" applyFill="1" applyBorder="1" applyAlignment="1" applyProtection="1">
      <alignment horizontal="center"/>
      <protection locked="0"/>
    </xf>
    <xf numFmtId="0" fontId="26" fillId="27" borderId="20" xfId="0" applyFont="1" applyFill="1" applyBorder="1" applyAlignment="1" applyProtection="1">
      <alignment horizontal="center"/>
      <protection locked="0"/>
    </xf>
    <xf numFmtId="0" fontId="26" fillId="26" borderId="17" xfId="0" applyFont="1" applyFill="1" applyBorder="1" applyAlignment="1" applyProtection="1">
      <alignment horizontal="center"/>
      <protection locked="0"/>
    </xf>
    <xf numFmtId="0" fontId="26" fillId="26" borderId="21" xfId="0" applyFont="1" applyFill="1" applyBorder="1" applyAlignment="1" applyProtection="1">
      <alignment horizontal="center"/>
      <protection locked="0"/>
    </xf>
    <xf numFmtId="0" fontId="26" fillId="27" borderId="22" xfId="0" applyFont="1" applyFill="1" applyBorder="1" applyAlignment="1" applyProtection="1">
      <alignment horizontal="center"/>
      <protection locked="0"/>
    </xf>
    <xf numFmtId="0" fontId="26" fillId="26" borderId="22" xfId="0" applyFont="1" applyFill="1" applyBorder="1" applyAlignment="1" applyProtection="1">
      <alignment horizontal="center"/>
      <protection locked="0"/>
    </xf>
    <xf numFmtId="0" fontId="26" fillId="26" borderId="20" xfId="0" applyFont="1" applyFill="1" applyBorder="1" applyAlignment="1" applyProtection="1">
      <alignment horizontal="center"/>
      <protection locked="0"/>
    </xf>
    <xf numFmtId="0" fontId="26" fillId="27" borderId="21" xfId="0" applyFont="1" applyFill="1" applyBorder="1" applyAlignment="1" applyProtection="1">
      <alignment horizontal="center"/>
      <protection locked="0"/>
    </xf>
    <xf numFmtId="0" fontId="26" fillId="28" borderId="19" xfId="0" applyFont="1" applyFill="1" applyBorder="1" applyAlignment="1" applyProtection="1">
      <alignment horizontal="center"/>
      <protection locked="0"/>
    </xf>
    <xf numFmtId="0" fontId="26" fillId="27" borderId="19" xfId="0" applyFont="1" applyFill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164" fontId="26" fillId="0" borderId="33" xfId="0" applyNumberFormat="1" applyFont="1" applyBorder="1" applyAlignment="1">
      <alignment horizontal="center"/>
    </xf>
    <xf numFmtId="0" fontId="26" fillId="0" borderId="43" xfId="0" applyFont="1" applyFill="1" applyBorder="1" applyAlignment="1" applyProtection="1">
      <alignment horizontal="center"/>
      <protection locked="0"/>
    </xf>
    <xf numFmtId="0" fontId="26" fillId="0" borderId="44" xfId="0" applyFont="1" applyFill="1" applyBorder="1" applyAlignment="1" applyProtection="1">
      <alignment horizontal="center"/>
      <protection locked="0"/>
    </xf>
    <xf numFmtId="0" fontId="26" fillId="0" borderId="45" xfId="0" applyFont="1" applyFill="1" applyBorder="1" applyAlignment="1" applyProtection="1">
      <alignment horizontal="center"/>
      <protection locked="0"/>
    </xf>
    <xf numFmtId="0" fontId="0" fillId="6" borderId="41" xfId="0" applyFont="1" applyFill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9" fontId="0" fillId="0" borderId="21" xfId="49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6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6" borderId="47" xfId="0" applyFont="1" applyFill="1" applyBorder="1" applyAlignment="1">
      <alignment horizontal="center"/>
    </xf>
    <xf numFmtId="0" fontId="25" fillId="0" borderId="48" xfId="0" applyFont="1" applyBorder="1" applyAlignment="1" applyProtection="1">
      <alignment horizontal="left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0" fontId="25" fillId="0" borderId="50" xfId="0" applyFont="1" applyBorder="1" applyAlignment="1" applyProtection="1">
      <alignment horizontal="center"/>
      <protection locked="0"/>
    </xf>
    <xf numFmtId="165" fontId="26" fillId="0" borderId="50" xfId="0" applyNumberFormat="1" applyFont="1" applyBorder="1" applyAlignment="1" applyProtection="1">
      <alignment horizontal="center"/>
      <protection locked="0"/>
    </xf>
    <xf numFmtId="164" fontId="26" fillId="0" borderId="51" xfId="0" applyNumberFormat="1" applyFont="1" applyBorder="1" applyAlignment="1">
      <alignment horizontal="center"/>
    </xf>
    <xf numFmtId="0" fontId="26" fillId="0" borderId="49" xfId="0" applyFont="1" applyFill="1" applyBorder="1" applyAlignment="1" applyProtection="1">
      <alignment horizontal="center"/>
      <protection locked="0"/>
    </xf>
    <xf numFmtId="0" fontId="26" fillId="0" borderId="52" xfId="0" applyFont="1" applyFill="1" applyBorder="1" applyAlignment="1" applyProtection="1">
      <alignment horizontal="center"/>
      <protection locked="0"/>
    </xf>
    <xf numFmtId="0" fontId="26" fillId="0" borderId="48" xfId="0" applyFont="1" applyFill="1" applyBorder="1" applyAlignment="1" applyProtection="1">
      <alignment horizontal="center"/>
      <protection locked="0"/>
    </xf>
    <xf numFmtId="0" fontId="26" fillId="0" borderId="50" xfId="0" applyFont="1" applyFill="1" applyBorder="1" applyAlignment="1" applyProtection="1">
      <alignment horizontal="center"/>
      <protection locked="0"/>
    </xf>
    <xf numFmtId="0" fontId="26" fillId="0" borderId="53" xfId="0" applyFont="1" applyFill="1" applyBorder="1" applyAlignment="1" applyProtection="1">
      <alignment horizontal="center"/>
      <protection locked="0"/>
    </xf>
    <xf numFmtId="0" fontId="26" fillId="0" borderId="49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54" xfId="0" applyFont="1" applyBorder="1" applyAlignment="1" applyProtection="1">
      <alignment horizontal="center"/>
      <protection locked="0"/>
    </xf>
    <xf numFmtId="2" fontId="26" fillId="0" borderId="55" xfId="0" applyNumberFormat="1" applyFont="1" applyBorder="1" applyAlignment="1">
      <alignment horizontal="center"/>
    </xf>
    <xf numFmtId="0" fontId="0" fillId="6" borderId="56" xfId="0" applyFont="1" applyFill="1" applyBorder="1" applyAlignment="1">
      <alignment horizontal="center"/>
    </xf>
    <xf numFmtId="2" fontId="26" fillId="0" borderId="57" xfId="0" applyNumberFormat="1" applyFont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0" fontId="26" fillId="0" borderId="59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 horizontal="center"/>
      <protection locked="0"/>
    </xf>
    <xf numFmtId="165" fontId="26" fillId="0" borderId="60" xfId="0" applyNumberFormat="1" applyFont="1" applyBorder="1" applyAlignment="1" applyProtection="1">
      <alignment horizontal="center"/>
      <protection locked="0"/>
    </xf>
    <xf numFmtId="164" fontId="26" fillId="0" borderId="61" xfId="0" applyNumberFormat="1" applyFont="1" applyBorder="1" applyAlignment="1">
      <alignment horizontal="center"/>
    </xf>
    <xf numFmtId="0" fontId="26" fillId="26" borderId="62" xfId="0" applyFont="1" applyFill="1" applyBorder="1" applyAlignment="1" applyProtection="1">
      <alignment horizontal="center"/>
      <protection locked="0"/>
    </xf>
    <xf numFmtId="0" fontId="26" fillId="26" borderId="63" xfId="0" applyFont="1" applyFill="1" applyBorder="1" applyAlignment="1" applyProtection="1">
      <alignment horizontal="center"/>
      <protection locked="0"/>
    </xf>
    <xf numFmtId="0" fontId="26" fillId="26" borderId="64" xfId="0" applyFont="1" applyFill="1" applyBorder="1" applyAlignment="1" applyProtection="1">
      <alignment horizontal="center"/>
      <protection locked="0"/>
    </xf>
    <xf numFmtId="0" fontId="26" fillId="26" borderId="65" xfId="0" applyFont="1" applyFill="1" applyBorder="1" applyAlignment="1" applyProtection="1">
      <alignment horizontal="center"/>
      <protection locked="0"/>
    </xf>
    <xf numFmtId="0" fontId="26" fillId="26" borderId="66" xfId="0" applyFont="1" applyFill="1" applyBorder="1" applyAlignment="1" applyProtection="1">
      <alignment horizontal="center"/>
      <protection locked="0"/>
    </xf>
    <xf numFmtId="0" fontId="26" fillId="27" borderId="67" xfId="0" applyFont="1" applyFill="1" applyBorder="1" applyAlignment="1" applyProtection="1">
      <alignment horizontal="center"/>
      <protection locked="0"/>
    </xf>
    <xf numFmtId="0" fontId="26" fillId="0" borderId="62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8" xfId="0" applyFont="1" applyBorder="1" applyAlignment="1" applyProtection="1">
      <alignment horizontal="center"/>
      <protection locked="0"/>
    </xf>
    <xf numFmtId="2" fontId="26" fillId="0" borderId="69" xfId="0" applyNumberFormat="1" applyFont="1" applyBorder="1" applyAlignment="1">
      <alignment horizontal="center"/>
    </xf>
    <xf numFmtId="0" fontId="0" fillId="6" borderId="70" xfId="0" applyFont="1" applyFill="1" applyBorder="1" applyAlignment="1">
      <alignment horizontal="center"/>
    </xf>
    <xf numFmtId="0" fontId="25" fillId="0" borderId="71" xfId="0" applyFont="1" applyBorder="1" applyAlignment="1" applyProtection="1">
      <alignment horizontal="left"/>
      <protection locked="0"/>
    </xf>
    <xf numFmtId="0" fontId="0" fillId="6" borderId="72" xfId="0" applyFont="1" applyFill="1" applyBorder="1" applyAlignment="1">
      <alignment horizontal="center"/>
    </xf>
    <xf numFmtId="0" fontId="25" fillId="0" borderId="73" xfId="0" applyFont="1" applyBorder="1" applyAlignment="1" applyProtection="1">
      <alignment horizontal="left"/>
      <protection locked="0"/>
    </xf>
    <xf numFmtId="0" fontId="26" fillId="0" borderId="74" xfId="0" applyFont="1" applyBorder="1" applyAlignment="1" applyProtection="1">
      <alignment horizontal="center"/>
      <protection locked="0"/>
    </xf>
    <xf numFmtId="0" fontId="26" fillId="0" borderId="75" xfId="0" applyFont="1" applyBorder="1" applyAlignment="1" applyProtection="1">
      <alignment horizontal="center"/>
      <protection locked="0"/>
    </xf>
    <xf numFmtId="165" fontId="26" fillId="0" borderId="75" xfId="0" applyNumberFormat="1" applyFont="1" applyBorder="1" applyAlignment="1" applyProtection="1">
      <alignment horizontal="center"/>
      <protection locked="0"/>
    </xf>
    <xf numFmtId="164" fontId="26" fillId="0" borderId="76" xfId="0" applyNumberFormat="1" applyFont="1" applyBorder="1" applyAlignment="1">
      <alignment horizontal="center"/>
    </xf>
    <xf numFmtId="0" fontId="0" fillId="6" borderId="77" xfId="0" applyFont="1" applyFill="1" applyBorder="1" applyAlignment="1">
      <alignment horizontal="center"/>
    </xf>
    <xf numFmtId="0" fontId="25" fillId="0" borderId="78" xfId="0" applyFont="1" applyBorder="1" applyAlignment="1" applyProtection="1">
      <alignment horizontal="left"/>
      <protection locked="0"/>
    </xf>
    <xf numFmtId="0" fontId="26" fillId="0" borderId="79" xfId="0" applyFont="1" applyBorder="1" applyAlignment="1" applyProtection="1">
      <alignment horizontal="center"/>
      <protection locked="0"/>
    </xf>
    <xf numFmtId="0" fontId="26" fillId="0" borderId="80" xfId="0" applyFont="1" applyBorder="1" applyAlignment="1" applyProtection="1">
      <alignment horizontal="center"/>
      <protection locked="0"/>
    </xf>
    <xf numFmtId="165" fontId="26" fillId="0" borderId="80" xfId="0" applyNumberFormat="1" applyFont="1" applyBorder="1" applyAlignment="1" applyProtection="1">
      <alignment horizontal="center"/>
      <protection locked="0"/>
    </xf>
    <xf numFmtId="164" fontId="26" fillId="0" borderId="81" xfId="0" applyNumberFormat="1" applyFont="1" applyBorder="1" applyAlignment="1">
      <alignment horizontal="center"/>
    </xf>
    <xf numFmtId="0" fontId="26" fillId="29" borderId="17" xfId="0" applyFont="1" applyFill="1" applyBorder="1" applyAlignment="1">
      <alignment horizontal="center"/>
    </xf>
    <xf numFmtId="0" fontId="26" fillId="29" borderId="62" xfId="0" applyFont="1" applyFill="1" applyBorder="1" applyAlignment="1">
      <alignment horizontal="center"/>
    </xf>
    <xf numFmtId="0" fontId="26" fillId="25" borderId="41" xfId="0" applyFont="1" applyFill="1" applyBorder="1" applyAlignment="1" applyProtection="1">
      <alignment horizontal="center"/>
      <protection locked="0"/>
    </xf>
    <xf numFmtId="0" fontId="26" fillId="21" borderId="82" xfId="0" applyFont="1" applyFill="1" applyBorder="1" applyAlignment="1" applyProtection="1">
      <alignment horizontal="center"/>
      <protection locked="0"/>
    </xf>
    <xf numFmtId="0" fontId="26" fillId="21" borderId="18" xfId="0" applyFont="1" applyFill="1" applyBorder="1" applyAlignment="1" applyProtection="1">
      <alignment horizontal="center"/>
      <protection locked="0"/>
    </xf>
    <xf numFmtId="0" fontId="0" fillId="6" borderId="83" xfId="0" applyFont="1" applyFill="1" applyBorder="1" applyAlignment="1">
      <alignment horizontal="center"/>
    </xf>
    <xf numFmtId="0" fontId="25" fillId="0" borderId="84" xfId="0" applyFont="1" applyBorder="1" applyAlignment="1" applyProtection="1">
      <alignment horizontal="left"/>
      <protection locked="0"/>
    </xf>
    <xf numFmtId="0" fontId="26" fillId="0" borderId="85" xfId="0" applyFont="1" applyBorder="1" applyAlignment="1" applyProtection="1">
      <alignment horizontal="center"/>
      <protection locked="0"/>
    </xf>
    <xf numFmtId="165" fontId="26" fillId="0" borderId="85" xfId="0" applyNumberFormat="1" applyFont="1" applyBorder="1" applyAlignment="1" applyProtection="1">
      <alignment horizontal="center"/>
      <protection locked="0"/>
    </xf>
    <xf numFmtId="164" fontId="26" fillId="0" borderId="86" xfId="0" applyNumberFormat="1" applyFont="1" applyBorder="1" applyAlignment="1">
      <alignment horizontal="center"/>
    </xf>
    <xf numFmtId="0" fontId="26" fillId="25" borderId="83" xfId="0" applyFont="1" applyFill="1" applyBorder="1" applyAlignment="1" applyProtection="1">
      <alignment horizontal="center"/>
      <protection locked="0"/>
    </xf>
    <xf numFmtId="0" fontId="26" fillId="25" borderId="87" xfId="0" applyFont="1" applyFill="1" applyBorder="1" applyAlignment="1" applyProtection="1">
      <alignment horizontal="center"/>
      <protection locked="0"/>
    </xf>
    <xf numFmtId="0" fontId="26" fillId="25" borderId="84" xfId="0" applyFont="1" applyFill="1" applyBorder="1" applyAlignment="1" applyProtection="1">
      <alignment horizontal="center"/>
      <protection locked="0"/>
    </xf>
    <xf numFmtId="0" fontId="26" fillId="25" borderId="85" xfId="0" applyFont="1" applyFill="1" applyBorder="1" applyAlignment="1" applyProtection="1">
      <alignment horizontal="center"/>
      <protection locked="0"/>
    </xf>
    <xf numFmtId="0" fontId="26" fillId="21" borderId="86" xfId="0" applyFont="1" applyFill="1" applyBorder="1" applyAlignment="1" applyProtection="1">
      <alignment horizontal="center"/>
      <protection locked="0"/>
    </xf>
    <xf numFmtId="0" fontId="26" fillId="0" borderId="83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26" fillId="0" borderId="89" xfId="0" applyFont="1" applyBorder="1" applyAlignment="1" applyProtection="1">
      <alignment horizontal="center"/>
      <protection locked="0"/>
    </xf>
    <xf numFmtId="2" fontId="26" fillId="0" borderId="90" xfId="0" applyNumberFormat="1" applyFont="1" applyBorder="1" applyAlignment="1">
      <alignment horizontal="center"/>
    </xf>
    <xf numFmtId="0" fontId="0" fillId="6" borderId="91" xfId="0" applyFont="1" applyFill="1" applyBorder="1" applyAlignment="1">
      <alignment horizontal="center"/>
    </xf>
    <xf numFmtId="0" fontId="25" fillId="0" borderId="75" xfId="0" applyFont="1" applyBorder="1" applyAlignment="1" applyProtection="1">
      <alignment horizontal="center"/>
      <protection locked="0"/>
    </xf>
    <xf numFmtId="164" fontId="26" fillId="0" borderId="92" xfId="0" applyNumberFormat="1" applyFont="1" applyBorder="1" applyAlignment="1">
      <alignment horizontal="center"/>
    </xf>
    <xf numFmtId="0" fontId="26" fillId="0" borderId="91" xfId="0" applyFont="1" applyFill="1" applyBorder="1" applyAlignment="1" applyProtection="1">
      <alignment horizontal="center"/>
      <protection locked="0"/>
    </xf>
    <xf numFmtId="0" fontId="26" fillId="0" borderId="93" xfId="0" applyFont="1" applyFill="1" applyBorder="1" applyAlignment="1" applyProtection="1">
      <alignment horizontal="center"/>
      <protection locked="0"/>
    </xf>
    <xf numFmtId="0" fontId="26" fillId="0" borderId="94" xfId="0" applyFont="1" applyFill="1" applyBorder="1" applyAlignment="1" applyProtection="1">
      <alignment horizontal="center"/>
      <protection locked="0"/>
    </xf>
    <xf numFmtId="0" fontId="26" fillId="0" borderId="75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 locked="0"/>
    </xf>
    <xf numFmtId="0" fontId="26" fillId="0" borderId="91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96" xfId="0" applyFont="1" applyBorder="1" applyAlignment="1">
      <alignment horizontal="center"/>
    </xf>
    <xf numFmtId="0" fontId="26" fillId="0" borderId="76" xfId="0" applyFont="1" applyBorder="1" applyAlignment="1" applyProtection="1">
      <alignment horizontal="center"/>
      <protection locked="0"/>
    </xf>
    <xf numFmtId="2" fontId="26" fillId="0" borderId="97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98" xfId="0" applyFont="1" applyBorder="1" applyAlignment="1">
      <alignment horizontal="center"/>
    </xf>
    <xf numFmtId="0" fontId="25" fillId="0" borderId="99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29" borderId="83" xfId="0" applyFont="1" applyFill="1" applyBorder="1" applyAlignment="1">
      <alignment horizontal="center"/>
    </xf>
    <xf numFmtId="0" fontId="26" fillId="29" borderId="41" xfId="0" applyFont="1" applyFill="1" applyBorder="1" applyAlignment="1">
      <alignment horizontal="center"/>
    </xf>
    <xf numFmtId="0" fontId="25" fillId="29" borderId="37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5" fontId="25" fillId="0" borderId="0" xfId="0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102" xfId="0" applyFont="1" applyBorder="1" applyAlignment="1" applyProtection="1">
      <alignment horizontal="center"/>
      <protection locked="0"/>
    </xf>
    <xf numFmtId="2" fontId="26" fillId="0" borderId="103" xfId="0" applyNumberFormat="1" applyFont="1" applyBorder="1" applyAlignment="1">
      <alignment horizontal="center"/>
    </xf>
    <xf numFmtId="0" fontId="26" fillId="0" borderId="104" xfId="0" applyFont="1" applyBorder="1" applyAlignment="1" applyProtection="1">
      <alignment horizontal="center"/>
      <protection locked="0"/>
    </xf>
    <xf numFmtId="2" fontId="26" fillId="0" borderId="105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1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pane ySplit="1" topLeftCell="BM5" activePane="bottomLeft" state="frozen"/>
      <selection pane="topLeft" activeCell="B1" sqref="B1"/>
      <selection pane="bottomLeft" activeCell="V16" sqref="V16"/>
    </sheetView>
  </sheetViews>
  <sheetFormatPr defaultColWidth="9.140625" defaultRowHeight="12.75"/>
  <cols>
    <col min="1" max="1" width="3.7109375" style="0" customWidth="1"/>
    <col min="2" max="2" width="18.8515625" style="148" customWidth="1"/>
    <col min="3" max="3" width="5.7109375" style="0" customWidth="1"/>
    <col min="4" max="4" width="11.7109375" style="0" customWidth="1"/>
    <col min="5" max="5" width="5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57421875" style="0" customWidth="1"/>
    <col min="19" max="19" width="3.7109375" style="0" customWidth="1"/>
    <col min="20" max="20" width="7.7109375" style="0" customWidth="1"/>
  </cols>
  <sheetData>
    <row r="1" spans="1:20" s="5" customFormat="1" ht="21" customHeight="1">
      <c r="A1" s="1"/>
      <c r="B1" s="14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1"/>
      <c r="R1" s="1"/>
      <c r="S1" s="1"/>
      <c r="T1" s="2"/>
    </row>
    <row r="2" spans="1:20" s="8" customFormat="1" ht="15">
      <c r="A2" s="6"/>
      <c r="B2" s="7"/>
      <c r="C2" s="7"/>
      <c r="E2" s="9"/>
      <c r="F2" s="10"/>
      <c r="G2" s="249" t="s">
        <v>1</v>
      </c>
      <c r="H2" s="249"/>
      <c r="I2" s="249"/>
      <c r="J2" s="249"/>
      <c r="K2" s="250"/>
      <c r="L2" s="250"/>
      <c r="M2" s="250"/>
      <c r="N2" s="250"/>
      <c r="T2" s="9"/>
    </row>
    <row r="3" spans="1:20" ht="15">
      <c r="A3" s="11"/>
      <c r="B3" s="142"/>
      <c r="C3" s="12"/>
      <c r="E3" s="13"/>
      <c r="F3" s="14"/>
      <c r="G3" s="15"/>
      <c r="H3" s="16"/>
      <c r="I3" s="16"/>
      <c r="J3" s="16"/>
      <c r="K3" s="17"/>
      <c r="L3" s="17"/>
      <c r="M3" s="17"/>
      <c r="N3" s="17"/>
      <c r="T3" s="13"/>
    </row>
    <row r="4" spans="1:20" s="18" customFormat="1" ht="18.75" customHeight="1">
      <c r="A4" s="251" t="s">
        <v>2</v>
      </c>
      <c r="B4" s="251"/>
      <c r="C4" s="251"/>
      <c r="D4" s="251"/>
      <c r="E4" s="251"/>
      <c r="F4" s="251"/>
      <c r="G4" s="252" t="s">
        <v>3</v>
      </c>
      <c r="H4" s="252"/>
      <c r="I4" s="252"/>
      <c r="J4" s="252"/>
      <c r="K4" s="252"/>
      <c r="L4" s="252"/>
      <c r="M4" s="253" t="s">
        <v>4</v>
      </c>
      <c r="N4" s="253"/>
      <c r="O4" s="253"/>
      <c r="P4" s="253"/>
      <c r="Q4" s="253"/>
      <c r="R4" s="253"/>
      <c r="S4" s="253"/>
      <c r="T4" s="253"/>
    </row>
    <row r="5" spans="1:22" ht="36" customHeight="1">
      <c r="A5" s="257" t="s">
        <v>5</v>
      </c>
      <c r="B5" s="257"/>
      <c r="C5" s="19" t="s">
        <v>6</v>
      </c>
      <c r="D5" s="19" t="s">
        <v>7</v>
      </c>
      <c r="E5" s="20" t="s">
        <v>8</v>
      </c>
      <c r="F5" s="21" t="s">
        <v>9</v>
      </c>
      <c r="G5" s="254" t="s">
        <v>10</v>
      </c>
      <c r="H5" s="254"/>
      <c r="I5" s="254"/>
      <c r="J5" s="254" t="s">
        <v>11</v>
      </c>
      <c r="K5" s="254"/>
      <c r="L5" s="254"/>
      <c r="M5" s="254" t="s">
        <v>10</v>
      </c>
      <c r="N5" s="254"/>
      <c r="O5" s="254" t="s">
        <v>11</v>
      </c>
      <c r="P5" s="254"/>
      <c r="Q5" s="255" t="s">
        <v>12</v>
      </c>
      <c r="R5" s="255"/>
      <c r="S5" s="22" t="s">
        <v>13</v>
      </c>
      <c r="T5" s="23" t="s">
        <v>14</v>
      </c>
      <c r="V5" s="24"/>
    </row>
    <row r="6" spans="1:20" ht="15" customHeight="1">
      <c r="A6" s="25"/>
      <c r="B6" s="143"/>
      <c r="C6" s="27"/>
      <c r="D6" s="27"/>
      <c r="E6" s="28"/>
      <c r="F6" s="29"/>
      <c r="G6" s="30">
        <v>1</v>
      </c>
      <c r="H6" s="30">
        <v>2</v>
      </c>
      <c r="I6" s="31">
        <v>3</v>
      </c>
      <c r="J6" s="30">
        <v>1</v>
      </c>
      <c r="K6" s="30">
        <v>2</v>
      </c>
      <c r="L6" s="31">
        <v>3</v>
      </c>
      <c r="M6" s="30" t="s">
        <v>15</v>
      </c>
      <c r="N6" s="31" t="s">
        <v>16</v>
      </c>
      <c r="O6" s="30" t="s">
        <v>17</v>
      </c>
      <c r="P6" s="31" t="s">
        <v>16</v>
      </c>
      <c r="Q6" s="30" t="s">
        <v>18</v>
      </c>
      <c r="R6" s="32" t="s">
        <v>16</v>
      </c>
      <c r="S6" s="33"/>
      <c r="T6" s="34"/>
    </row>
    <row r="7" spans="1:20" s="244" customFormat="1" ht="18" customHeight="1" thickBot="1">
      <c r="A7" s="256" t="s">
        <v>19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</row>
    <row r="8" spans="1:20" s="236" customFormat="1" ht="12.75" customHeight="1">
      <c r="A8" s="230"/>
      <c r="B8" s="231"/>
      <c r="C8" s="232"/>
      <c r="D8" s="233" t="s">
        <v>86</v>
      </c>
      <c r="E8" s="233"/>
      <c r="F8" s="234"/>
      <c r="G8" s="230"/>
      <c r="H8" s="233"/>
      <c r="I8" s="234"/>
      <c r="J8" s="232"/>
      <c r="K8" s="233"/>
      <c r="L8" s="234"/>
      <c r="M8" s="230"/>
      <c r="N8" s="234"/>
      <c r="O8" s="232"/>
      <c r="P8" s="234"/>
      <c r="Q8" s="230"/>
      <c r="R8" s="234"/>
      <c r="S8" s="231"/>
      <c r="T8" s="235"/>
    </row>
    <row r="9" spans="1:20" ht="12.75">
      <c r="A9" s="200">
        <v>1</v>
      </c>
      <c r="B9" s="201" t="s">
        <v>20</v>
      </c>
      <c r="C9" s="202">
        <v>2001</v>
      </c>
      <c r="D9" s="202" t="s">
        <v>21</v>
      </c>
      <c r="E9" s="203">
        <v>25.3</v>
      </c>
      <c r="F9" s="204">
        <f>(10^(((LOG10(E9/173.961))*(LOG10(E9/173.961)))*0.784780654))</f>
        <v>3.550000532383304</v>
      </c>
      <c r="G9" s="205">
        <v>15</v>
      </c>
      <c r="H9" s="206">
        <v>17</v>
      </c>
      <c r="I9" s="207">
        <v>18</v>
      </c>
      <c r="J9" s="208">
        <v>22</v>
      </c>
      <c r="K9" s="208">
        <v>25</v>
      </c>
      <c r="L9" s="209" t="s">
        <v>22</v>
      </c>
      <c r="M9" s="210">
        <f>IF(COUNT(G9:I9)&gt;0,LARGE(G9:I9,1),"")</f>
        <v>18</v>
      </c>
      <c r="N9" s="211"/>
      <c r="O9" s="212">
        <f>IF(COUNT(J9:L9)&gt;0,LARGE(J9:L9,1),"")</f>
        <v>25</v>
      </c>
      <c r="P9" s="213"/>
      <c r="Q9" s="237">
        <f>IF(AND(COUNT(M9)&gt;0,COUNT(O9)&gt;0),M9+O9,"")</f>
        <v>43</v>
      </c>
      <c r="R9" s="211" t="s">
        <v>83</v>
      </c>
      <c r="S9" s="214"/>
      <c r="T9" s="215">
        <f>IF(COUNT(F9)&gt;0,F9*(IF(COUNT(M9)&gt;0,M9,0)+IF(COUNT(O9)&gt;0,O9,0)),"")</f>
        <v>152.65002289248207</v>
      </c>
    </row>
    <row r="10" spans="1:20" ht="12.75">
      <c r="A10" s="216"/>
      <c r="B10" s="184"/>
      <c r="C10" s="186"/>
      <c r="D10" s="217" t="s">
        <v>23</v>
      </c>
      <c r="E10" s="187"/>
      <c r="F10" s="218"/>
      <c r="G10" s="219"/>
      <c r="H10" s="220"/>
      <c r="I10" s="221"/>
      <c r="J10" s="222"/>
      <c r="K10" s="222"/>
      <c r="L10" s="223"/>
      <c r="M10" s="224"/>
      <c r="N10" s="225"/>
      <c r="O10" s="226"/>
      <c r="P10" s="227"/>
      <c r="Q10" s="224"/>
      <c r="R10" s="225"/>
      <c r="S10" s="228"/>
      <c r="T10" s="229"/>
    </row>
    <row r="11" spans="1:20" ht="12.75">
      <c r="A11" s="135">
        <v>2</v>
      </c>
      <c r="B11" s="36" t="s">
        <v>24</v>
      </c>
      <c r="C11" s="37">
        <v>2001</v>
      </c>
      <c r="D11" s="37" t="s">
        <v>21</v>
      </c>
      <c r="E11" s="39">
        <v>35.8</v>
      </c>
      <c r="F11" s="40">
        <f>(10^(((LOG10(E11/173.961))*(LOG10(E11/173.961)))*0.784780654))</f>
        <v>2.3438369825924408</v>
      </c>
      <c r="G11" s="197">
        <v>25</v>
      </c>
      <c r="H11" s="198" t="s">
        <v>25</v>
      </c>
      <c r="I11" s="199" t="s">
        <v>25</v>
      </c>
      <c r="J11" s="55">
        <v>32</v>
      </c>
      <c r="K11" s="55">
        <v>37</v>
      </c>
      <c r="L11" s="56">
        <v>39</v>
      </c>
      <c r="M11" s="136">
        <f>IF(COUNT(G11:I11)&gt;0,LARGE(G11:I11,1),"")</f>
        <v>25</v>
      </c>
      <c r="N11" s="137"/>
      <c r="O11" s="138">
        <f>IF(COUNT(J11:L11)&gt;0,LARGE(J11:L11,1),"")</f>
        <v>39</v>
      </c>
      <c r="P11" s="139"/>
      <c r="Q11" s="238">
        <f>IF(AND(COUNT(M11)&gt;0,COUNT(O11)&gt;0),M11+O11,"")</f>
        <v>64</v>
      </c>
      <c r="R11" s="137" t="s">
        <v>83</v>
      </c>
      <c r="S11" s="50"/>
      <c r="T11" s="51">
        <f>IF(COUNT(F11)&gt;0,F11*(IF(COUNT(M11)&gt;0,M11,0)+IF(COUNT(O11)&gt;0,O11,0)),"")</f>
        <v>150.0055668859162</v>
      </c>
    </row>
    <row r="12" spans="1:20" ht="15" customHeight="1">
      <c r="A12" s="35"/>
      <c r="B12" s="36"/>
      <c r="C12" s="37"/>
      <c r="D12" s="38" t="s">
        <v>26</v>
      </c>
      <c r="E12" s="39"/>
      <c r="F12" s="40"/>
      <c r="G12" s="41"/>
      <c r="H12" s="140"/>
      <c r="I12" s="43"/>
      <c r="J12" s="44"/>
      <c r="K12" s="44"/>
      <c r="L12" s="45"/>
      <c r="M12" s="46"/>
      <c r="N12" s="47"/>
      <c r="O12" s="48"/>
      <c r="P12" s="49"/>
      <c r="Q12" s="46"/>
      <c r="R12" s="47"/>
      <c r="S12" s="50"/>
      <c r="T12" s="51"/>
    </row>
    <row r="13" spans="1:20" ht="12.75">
      <c r="A13" s="35">
        <v>3</v>
      </c>
      <c r="B13" s="36" t="s">
        <v>27</v>
      </c>
      <c r="C13" s="37">
        <v>1998</v>
      </c>
      <c r="D13" s="37" t="s">
        <v>21</v>
      </c>
      <c r="E13" s="39">
        <v>40.5</v>
      </c>
      <c r="F13" s="40">
        <f>(10^(((LOG10(E13/173.961))*(LOG10(E13/173.961)))*0.784780654))</f>
        <v>2.0627655419388677</v>
      </c>
      <c r="G13" s="52">
        <v>30</v>
      </c>
      <c r="H13" s="53" t="s">
        <v>28</v>
      </c>
      <c r="I13" s="57">
        <v>32</v>
      </c>
      <c r="J13" s="55">
        <v>40</v>
      </c>
      <c r="K13" s="55">
        <v>43</v>
      </c>
      <c r="L13" s="58" t="s">
        <v>29</v>
      </c>
      <c r="M13" s="46">
        <f>IF(COUNT(G13:I13)&gt;0,LARGE(G13:I13,1),"")</f>
        <v>32</v>
      </c>
      <c r="N13" s="47"/>
      <c r="O13" s="48">
        <f>IF(COUNT(J13:L13)&gt;0,LARGE(J13:L13,1),"")</f>
        <v>43</v>
      </c>
      <c r="P13" s="49"/>
      <c r="Q13" s="195">
        <f>IF(AND(COUNT(M13)&gt;0,COUNT(O13)&gt;0),M13+O13,"")</f>
        <v>75</v>
      </c>
      <c r="R13" s="47" t="s">
        <v>83</v>
      </c>
      <c r="S13" s="50"/>
      <c r="T13" s="51">
        <f>IF(COUNT(F13)&gt;0,F13*(IF(COUNT(M13)&gt;0,M13,0)+IF(COUNT(O13)&gt;0,O13,0)),"")</f>
        <v>154.70741564541507</v>
      </c>
    </row>
    <row r="14" spans="1:20" ht="12.75">
      <c r="A14" s="35"/>
      <c r="B14" s="59"/>
      <c r="C14" s="37"/>
      <c r="D14" s="38" t="s">
        <v>30</v>
      </c>
      <c r="E14" s="39"/>
      <c r="F14" s="40"/>
      <c r="G14" s="41"/>
      <c r="H14" s="42"/>
      <c r="I14" s="43"/>
      <c r="J14" s="44"/>
      <c r="K14" s="44"/>
      <c r="L14" s="45"/>
      <c r="M14" s="46"/>
      <c r="N14" s="47"/>
      <c r="O14" s="48"/>
      <c r="P14" s="49"/>
      <c r="Q14" s="46"/>
      <c r="R14" s="47"/>
      <c r="S14" s="50"/>
      <c r="T14" s="51"/>
    </row>
    <row r="15" spans="1:20" ht="12.75">
      <c r="A15" s="35">
        <v>4</v>
      </c>
      <c r="B15" s="59" t="s">
        <v>31</v>
      </c>
      <c r="C15" s="37">
        <v>1996</v>
      </c>
      <c r="D15" s="37" t="s">
        <v>21</v>
      </c>
      <c r="E15" s="39">
        <v>46.1</v>
      </c>
      <c r="F15" s="40">
        <f>(10^(((LOG10(E15/173.961))*(LOG10(E15/173.961)))*0.784780654))</f>
        <v>1.8241088750720427</v>
      </c>
      <c r="G15" s="52">
        <v>35</v>
      </c>
      <c r="H15" s="60">
        <v>40</v>
      </c>
      <c r="I15" s="54" t="s">
        <v>32</v>
      </c>
      <c r="J15" s="55">
        <v>45</v>
      </c>
      <c r="K15" s="55">
        <v>50</v>
      </c>
      <c r="L15" s="56">
        <v>52</v>
      </c>
      <c r="M15" s="46">
        <f>IF(COUNT(G15:I15)&gt;0,LARGE(G15:I15,1),"")</f>
        <v>40</v>
      </c>
      <c r="N15" s="47"/>
      <c r="O15" s="48">
        <f>IF(COUNT(J15:L15)&gt;0,LARGE(J15:L15,1),"")</f>
        <v>52</v>
      </c>
      <c r="P15" s="49"/>
      <c r="Q15" s="195">
        <f>IF(AND(COUNT(M15)&gt;0,COUNT(O15)&gt;0),M15+O15,"")</f>
        <v>92</v>
      </c>
      <c r="R15" s="47" t="s">
        <v>83</v>
      </c>
      <c r="S15" s="50"/>
      <c r="T15" s="51">
        <f>IF(COUNT(F15)&gt;0,F15*(IF(COUNT(M15)&gt;0,M15,0)+IF(COUNT(O15)&gt;0,O15,0)),"")</f>
        <v>167.8180165066279</v>
      </c>
    </row>
    <row r="16" spans="1:20" ht="12.75">
      <c r="A16" s="35"/>
      <c r="B16" s="59"/>
      <c r="C16" s="37"/>
      <c r="D16" s="38" t="s">
        <v>33</v>
      </c>
      <c r="E16" s="39"/>
      <c r="F16" s="40"/>
      <c r="G16" s="41"/>
      <c r="H16" s="42"/>
      <c r="I16" s="43"/>
      <c r="J16" s="44"/>
      <c r="K16" s="44"/>
      <c r="L16" s="45"/>
      <c r="M16" s="46"/>
      <c r="N16" s="47"/>
      <c r="O16" s="48"/>
      <c r="P16" s="49"/>
      <c r="Q16" s="46"/>
      <c r="R16" s="47"/>
      <c r="S16" s="50"/>
      <c r="T16" s="51"/>
    </row>
    <row r="17" spans="1:20" ht="12.75">
      <c r="A17" s="35">
        <v>5</v>
      </c>
      <c r="B17" s="59" t="s">
        <v>34</v>
      </c>
      <c r="C17" s="37">
        <v>1997</v>
      </c>
      <c r="D17" s="37" t="s">
        <v>21</v>
      </c>
      <c r="E17" s="39">
        <v>50.1</v>
      </c>
      <c r="F17" s="40">
        <f>(10^(((LOG10(E17/173.961))*(LOG10(E17/173.961)))*0.784780654))</f>
        <v>1.695754125295446</v>
      </c>
      <c r="G17" s="52">
        <v>55</v>
      </c>
      <c r="H17" s="60">
        <v>60</v>
      </c>
      <c r="I17" s="54" t="s">
        <v>35</v>
      </c>
      <c r="J17" s="55">
        <v>70</v>
      </c>
      <c r="K17" s="61" t="s">
        <v>36</v>
      </c>
      <c r="L17" s="58" t="s">
        <v>36</v>
      </c>
      <c r="M17" s="46">
        <f>IF(COUNT(G17:I17)&gt;0,LARGE(G17:I17,1),"")</f>
        <v>60</v>
      </c>
      <c r="N17" s="47"/>
      <c r="O17" s="48">
        <f>IF(COUNT(J17:L17)&gt;0,LARGE(J17:L17,1),"")</f>
        <v>70</v>
      </c>
      <c r="P17" s="49"/>
      <c r="Q17" s="195">
        <f>IF(AND(COUNT(M17)&gt;0,COUNT(O17)&gt;0),M17+O17,"")</f>
        <v>130</v>
      </c>
      <c r="R17" s="47" t="s">
        <v>83</v>
      </c>
      <c r="S17" s="50"/>
      <c r="T17" s="51">
        <f>IF(COUNT(F17)&gt;0,F17*(IF(COUNT(M17)&gt;0,M17,0)+IF(COUNT(O17)&gt;0,O17,0)),"")</f>
        <v>220.448036288408</v>
      </c>
    </row>
    <row r="18" spans="1:20" ht="12.75">
      <c r="A18" s="35"/>
      <c r="B18" s="59"/>
      <c r="C18" s="37"/>
      <c r="D18" s="38" t="s">
        <v>37</v>
      </c>
      <c r="E18" s="39"/>
      <c r="F18" s="40"/>
      <c r="G18" s="41"/>
      <c r="H18" s="42"/>
      <c r="I18" s="43"/>
      <c r="J18" s="44"/>
      <c r="K18" s="44"/>
      <c r="L18" s="45"/>
      <c r="M18" s="46"/>
      <c r="N18" s="47"/>
      <c r="O18" s="48"/>
      <c r="P18" s="49"/>
      <c r="Q18" s="46"/>
      <c r="R18" s="47"/>
      <c r="S18" s="50"/>
      <c r="T18" s="51"/>
    </row>
    <row r="19" spans="1:20" ht="12.75">
      <c r="A19" s="35">
        <v>6</v>
      </c>
      <c r="B19" s="59" t="s">
        <v>38</v>
      </c>
      <c r="C19" s="37">
        <v>1998</v>
      </c>
      <c r="D19" s="37" t="s">
        <v>21</v>
      </c>
      <c r="E19" s="39">
        <v>56.1</v>
      </c>
      <c r="F19" s="40">
        <f>(10^(((LOG10(E19/173.961))*(LOG10(E19/173.961)))*0.784780654))</f>
        <v>1.5472937419305524</v>
      </c>
      <c r="G19" s="52">
        <v>50</v>
      </c>
      <c r="H19" s="60">
        <v>52</v>
      </c>
      <c r="I19" s="54" t="s">
        <v>39</v>
      </c>
      <c r="J19" s="55">
        <v>60</v>
      </c>
      <c r="K19" s="55">
        <v>62</v>
      </c>
      <c r="L19" s="56">
        <v>64</v>
      </c>
      <c r="M19" s="46">
        <f>IF(COUNT(G19:I19)&gt;0,LARGE(G19:I19,1),"")</f>
        <v>52</v>
      </c>
      <c r="N19" s="47"/>
      <c r="O19" s="48">
        <f>IF(COUNT(J19:L19)&gt;0,LARGE(J19:L19,1),"")</f>
        <v>64</v>
      </c>
      <c r="P19" s="49"/>
      <c r="Q19" s="195">
        <f>IF(AND(COUNT(M19)&gt;0,COUNT(O19)&gt;0),M19+O19,"")</f>
        <v>116</v>
      </c>
      <c r="R19" s="47" t="s">
        <v>83</v>
      </c>
      <c r="S19" s="50"/>
      <c r="T19" s="51">
        <f>IF(COUNT(F19)&gt;0,F19*(IF(COUNT(M19)&gt;0,M19,0)+IF(COUNT(O19)&gt;0,O19,0)),"")</f>
        <v>179.48607406394407</v>
      </c>
    </row>
    <row r="20" spans="1:20" ht="12.75">
      <c r="A20" s="35">
        <v>7</v>
      </c>
      <c r="B20" s="59" t="s">
        <v>40</v>
      </c>
      <c r="C20" s="37">
        <v>1991</v>
      </c>
      <c r="D20" s="37" t="s">
        <v>21</v>
      </c>
      <c r="E20" s="39">
        <v>59.1</v>
      </c>
      <c r="F20" s="40">
        <f>(10^(((LOG10(E20/173.961))*(LOG10(E20/173.961)))*0.784780654))</f>
        <v>1.4877204889627353</v>
      </c>
      <c r="G20" s="52">
        <v>45</v>
      </c>
      <c r="H20" s="60">
        <v>48</v>
      </c>
      <c r="I20" s="57">
        <v>51</v>
      </c>
      <c r="J20" s="55">
        <v>55</v>
      </c>
      <c r="K20" s="55">
        <v>62</v>
      </c>
      <c r="L20" s="56">
        <v>64</v>
      </c>
      <c r="M20" s="46">
        <f>IF(COUNT(G20:I20)&gt;0,LARGE(G20:I20,1),"")</f>
        <v>51</v>
      </c>
      <c r="N20" s="47"/>
      <c r="O20" s="48">
        <f>IF(COUNT(J20:L20)&gt;0,LARGE(J20:L20,1),"")</f>
        <v>64</v>
      </c>
      <c r="P20" s="49"/>
      <c r="Q20" s="195">
        <f>IF(AND(COUNT(M20)&gt;0,COUNT(O20)&gt;0),M20+O20,"")</f>
        <v>115</v>
      </c>
      <c r="R20" s="47" t="s">
        <v>84</v>
      </c>
      <c r="S20" s="50"/>
      <c r="T20" s="51">
        <f>IF(COUNT(F20)&gt;0,F20*(IF(COUNT(M20)&gt;0,M20,0)+IF(COUNT(O20)&gt;0,O20,0)),"")</f>
        <v>171.08785623071458</v>
      </c>
    </row>
    <row r="21" spans="1:20" ht="12.75">
      <c r="A21" s="62"/>
      <c r="B21" s="63"/>
      <c r="C21" s="64"/>
      <c r="D21" s="65" t="s">
        <v>41</v>
      </c>
      <c r="E21" s="66"/>
      <c r="F21" s="67"/>
      <c r="G21" s="68"/>
      <c r="H21" s="69"/>
      <c r="I21" s="70"/>
      <c r="J21" s="71"/>
      <c r="K21" s="71"/>
      <c r="L21" s="72"/>
      <c r="M21" s="73"/>
      <c r="N21" s="74"/>
      <c r="O21" s="75"/>
      <c r="P21" s="76"/>
      <c r="Q21" s="73"/>
      <c r="R21" s="74"/>
      <c r="S21" s="77"/>
      <c r="T21" s="78"/>
    </row>
    <row r="22" spans="1:20" ht="12.75">
      <c r="A22" s="35">
        <v>8</v>
      </c>
      <c r="B22" s="144" t="s">
        <v>42</v>
      </c>
      <c r="C22" s="79">
        <v>1996</v>
      </c>
      <c r="D22" s="80" t="s">
        <v>21</v>
      </c>
      <c r="E22" s="81">
        <v>56.5</v>
      </c>
      <c r="F22" s="82">
        <f>(10^(((LOG10(E22/125.441))*(LOG10(E22/125.441)))*1.056683941))</f>
        <v>1.3390231608749736</v>
      </c>
      <c r="G22" s="83" t="s">
        <v>43</v>
      </c>
      <c r="H22" s="53" t="s">
        <v>43</v>
      </c>
      <c r="I22" s="54" t="s">
        <v>43</v>
      </c>
      <c r="J22" s="52">
        <v>73</v>
      </c>
      <c r="K22" s="60">
        <v>78</v>
      </c>
      <c r="L22" s="84" t="s">
        <v>44</v>
      </c>
      <c r="M22" s="46">
        <v>0</v>
      </c>
      <c r="N22" s="47"/>
      <c r="O22" s="48">
        <f>IF(COUNT(J22:L22)&gt;0,LARGE(J22:L22,1),"")</f>
        <v>78</v>
      </c>
      <c r="P22" s="49"/>
      <c r="Q22" s="195">
        <v>78</v>
      </c>
      <c r="R22" s="49" t="s">
        <v>84</v>
      </c>
      <c r="S22" s="85"/>
      <c r="T22" s="86">
        <f>IF(COUNT(F22)&gt;0,F22*(IF(COUNT(M22)&gt;0,M22,0)+IF(COUNT(O22)&gt;0,O22,0)),"")</f>
        <v>104.44380654824795</v>
      </c>
    </row>
    <row r="23" spans="1:20" ht="13.5" thickBot="1">
      <c r="A23" s="87">
        <v>9</v>
      </c>
      <c r="B23" s="145" t="s">
        <v>45</v>
      </c>
      <c r="C23" s="88">
        <v>1991</v>
      </c>
      <c r="D23" s="89" t="s">
        <v>21</v>
      </c>
      <c r="E23" s="90">
        <v>53</v>
      </c>
      <c r="F23" s="91">
        <f>(10^(((LOG10(E23/125.441))*(LOG10(E23/125.441)))*1.056683941))</f>
        <v>1.4058341555756617</v>
      </c>
      <c r="G23" s="92">
        <v>58</v>
      </c>
      <c r="H23" s="93">
        <v>61</v>
      </c>
      <c r="I23" s="94" t="s">
        <v>46</v>
      </c>
      <c r="J23" s="92">
        <v>74</v>
      </c>
      <c r="K23" s="93">
        <v>79</v>
      </c>
      <c r="L23" s="95" t="s">
        <v>44</v>
      </c>
      <c r="M23" s="96">
        <f>IF(COUNT(G23:I23)&gt;0,LARGE(G23:I23,1),"")</f>
        <v>61</v>
      </c>
      <c r="N23" s="97"/>
      <c r="O23" s="98">
        <f>IF(COUNT(J23:L23)&gt;0,LARGE(J23:L23,1),"")</f>
        <v>79</v>
      </c>
      <c r="P23" s="99"/>
      <c r="Q23" s="239">
        <f>IF(AND(COUNT(M23)&gt;0,COUNT(O23)&gt;0),M23+O23,"")</f>
        <v>140</v>
      </c>
      <c r="R23" s="99" t="s">
        <v>83</v>
      </c>
      <c r="S23" s="100"/>
      <c r="T23" s="101">
        <f>IF(COUNT(F23)&gt;0,F23*(IF(COUNT(M23)&gt;0,M23,0)+IF(COUNT(O23)&gt;0,O23,0)),"")</f>
        <v>196.81678178059263</v>
      </c>
    </row>
    <row r="24" spans="1:19" s="108" customFormat="1" ht="12.75">
      <c r="A24" s="102"/>
      <c r="B24" s="146"/>
      <c r="C24" s="103"/>
      <c r="D24" s="104"/>
      <c r="E24" s="67"/>
      <c r="F24" s="103"/>
      <c r="G24" s="103"/>
      <c r="H24" s="103"/>
      <c r="I24" s="103"/>
      <c r="J24" s="103"/>
      <c r="K24" s="103"/>
      <c r="L24" s="105"/>
      <c r="M24" s="105"/>
      <c r="N24" s="105"/>
      <c r="O24" s="105"/>
      <c r="P24" s="106"/>
      <c r="Q24" s="105"/>
      <c r="R24" s="103"/>
      <c r="S24" s="107"/>
    </row>
    <row r="25" spans="1:19" s="108" customFormat="1" ht="12.75">
      <c r="A25" s="102"/>
      <c r="B25" s="146" t="s">
        <v>87</v>
      </c>
      <c r="C25" s="103"/>
      <c r="D25" s="104"/>
      <c r="E25" s="67"/>
      <c r="F25" s="103"/>
      <c r="G25" s="103"/>
      <c r="H25" s="103"/>
      <c r="I25" s="103"/>
      <c r="J25" s="103"/>
      <c r="K25" s="103"/>
      <c r="L25" s="105"/>
      <c r="M25" s="105"/>
      <c r="N25" s="105"/>
      <c r="O25" s="105"/>
      <c r="P25" s="106"/>
      <c r="Q25" s="105"/>
      <c r="R25" s="103"/>
      <c r="S25" s="107"/>
    </row>
    <row r="26" spans="1:19" s="108" customFormat="1" ht="12.75">
      <c r="A26" s="102"/>
      <c r="B26" s="146" t="s">
        <v>88</v>
      </c>
      <c r="C26" s="103"/>
      <c r="D26" s="104"/>
      <c r="E26" s="67"/>
      <c r="F26" s="103"/>
      <c r="G26" s="103"/>
      <c r="H26" s="103"/>
      <c r="I26" s="103"/>
      <c r="J26" s="103"/>
      <c r="K26" s="103"/>
      <c r="L26" s="105"/>
      <c r="M26" s="105"/>
      <c r="N26" s="105"/>
      <c r="O26" s="105"/>
      <c r="P26" s="106"/>
      <c r="Q26" s="105"/>
      <c r="R26" s="103"/>
      <c r="S26" s="107"/>
    </row>
    <row r="27" spans="1:19" s="108" customFormat="1" ht="12.75">
      <c r="A27" s="102"/>
      <c r="B27" s="146" t="s">
        <v>89</v>
      </c>
      <c r="C27" s="103"/>
      <c r="D27" s="104"/>
      <c r="E27" s="67"/>
      <c r="F27" s="103"/>
      <c r="G27" s="103"/>
      <c r="H27" s="103"/>
      <c r="I27" s="103"/>
      <c r="J27" s="103"/>
      <c r="K27" s="103"/>
      <c r="L27" s="105"/>
      <c r="M27" s="105"/>
      <c r="N27" s="105"/>
      <c r="O27" s="105"/>
      <c r="P27" s="106"/>
      <c r="Q27" s="105"/>
      <c r="R27" s="103"/>
      <c r="S27" s="107"/>
    </row>
    <row r="28" spans="1:19" s="108" customFormat="1" ht="12.75">
      <c r="A28" s="102"/>
      <c r="B28" s="146" t="s">
        <v>90</v>
      </c>
      <c r="C28" s="103"/>
      <c r="D28" s="104"/>
      <c r="E28" s="67"/>
      <c r="F28" s="103"/>
      <c r="G28" s="103"/>
      <c r="H28" s="103"/>
      <c r="I28" s="103"/>
      <c r="J28" s="103"/>
      <c r="K28" s="103"/>
      <c r="L28" s="105"/>
      <c r="M28" s="105"/>
      <c r="N28" s="105"/>
      <c r="O28" s="105"/>
      <c r="P28" s="106"/>
      <c r="Q28" s="105"/>
      <c r="R28" s="103"/>
      <c r="S28" s="107"/>
    </row>
    <row r="29" spans="1:19" s="108" customFormat="1" ht="12.75">
      <c r="A29" s="102"/>
      <c r="B29" s="146" t="s">
        <v>91</v>
      </c>
      <c r="C29" s="103"/>
      <c r="D29" s="104"/>
      <c r="E29" s="67"/>
      <c r="F29" s="103"/>
      <c r="G29" s="103"/>
      <c r="H29" s="103"/>
      <c r="I29" s="103"/>
      <c r="J29" s="103"/>
      <c r="K29" s="103"/>
      <c r="L29" s="105"/>
      <c r="M29" s="105"/>
      <c r="N29" s="105"/>
      <c r="O29" s="105"/>
      <c r="P29" s="106"/>
      <c r="Q29" s="105"/>
      <c r="R29" s="103"/>
      <c r="S29" s="107"/>
    </row>
    <row r="30" spans="1:19" s="108" customFormat="1" ht="12.75">
      <c r="A30" s="102"/>
      <c r="B30" s="240" t="s">
        <v>93</v>
      </c>
      <c r="C30" s="241"/>
      <c r="D30" s="242"/>
      <c r="E30" s="243"/>
      <c r="F30" s="241"/>
      <c r="G30" s="103"/>
      <c r="H30" s="103"/>
      <c r="I30" s="103"/>
      <c r="J30" s="103"/>
      <c r="K30" s="103"/>
      <c r="L30" s="105"/>
      <c r="M30" s="105"/>
      <c r="N30" s="105"/>
      <c r="O30" s="105"/>
      <c r="P30" s="106"/>
      <c r="Q30" s="105"/>
      <c r="R30" s="103"/>
      <c r="S30" s="107"/>
    </row>
    <row r="31" spans="1:19" s="108" customFormat="1" ht="12.75">
      <c r="A31" s="102"/>
      <c r="B31" s="146"/>
      <c r="C31" s="103"/>
      <c r="D31" s="104"/>
      <c r="E31" s="67"/>
      <c r="F31" s="103"/>
      <c r="G31" s="103"/>
      <c r="H31" s="103"/>
      <c r="I31" s="103"/>
      <c r="J31" s="103"/>
      <c r="K31" s="103"/>
      <c r="L31" s="105"/>
      <c r="M31" s="105"/>
      <c r="N31" s="105"/>
      <c r="O31" s="105"/>
      <c r="P31" s="106"/>
      <c r="Q31" s="105"/>
      <c r="R31" s="103"/>
      <c r="S31" s="107"/>
    </row>
    <row r="32" spans="1:20" ht="12.75">
      <c r="A32" s="11"/>
      <c r="B32" s="148" t="s">
        <v>92</v>
      </c>
      <c r="C32" s="11"/>
      <c r="D32" s="11"/>
      <c r="E32" s="11"/>
      <c r="F32" s="11"/>
      <c r="G32" s="11"/>
      <c r="H32" s="11"/>
      <c r="I32" s="11" t="s">
        <v>48</v>
      </c>
      <c r="J32" s="11"/>
      <c r="K32" s="11"/>
      <c r="L32" s="11" t="s">
        <v>49</v>
      </c>
      <c r="M32" s="11"/>
      <c r="N32" s="11"/>
      <c r="O32" s="11"/>
      <c r="P32" s="11"/>
      <c r="Q32" s="11"/>
      <c r="R32" s="11" t="s">
        <v>50</v>
      </c>
      <c r="S32" s="11" t="s">
        <v>51</v>
      </c>
      <c r="T32" s="11"/>
    </row>
    <row r="33" spans="1:20" ht="12.75">
      <c r="A33" s="11"/>
      <c r="B33" s="14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>
      <c r="A34" s="11"/>
      <c r="B34" s="147"/>
      <c r="C34" s="11"/>
      <c r="D34" s="11"/>
      <c r="E34" s="11"/>
      <c r="F34" s="11"/>
      <c r="G34" s="11"/>
      <c r="H34" s="11"/>
      <c r="I34" s="11"/>
      <c r="J34" s="11"/>
      <c r="K34" s="11"/>
      <c r="L34" s="11" t="s">
        <v>52</v>
      </c>
      <c r="M34" s="11"/>
      <c r="N34" s="11"/>
      <c r="O34" s="11"/>
      <c r="P34" s="11"/>
      <c r="Q34" s="11"/>
      <c r="R34" s="11" t="s">
        <v>50</v>
      </c>
      <c r="S34" s="11" t="s">
        <v>51</v>
      </c>
      <c r="T34" s="11"/>
    </row>
    <row r="35" spans="1:20" ht="12.75">
      <c r="A35" s="11"/>
      <c r="B35" s="14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108" customFormat="1" ht="12.75">
      <c r="A36"/>
      <c r="B36" s="147" t="s">
        <v>53</v>
      </c>
      <c r="C36" s="11"/>
      <c r="D36" s="11"/>
      <c r="E36" s="11"/>
      <c r="F36" s="11"/>
      <c r="G36" s="11"/>
      <c r="H36" s="11"/>
      <c r="I36" s="11"/>
      <c r="J36" s="11"/>
      <c r="K36" s="11"/>
      <c r="L36" s="11" t="s">
        <v>54</v>
      </c>
      <c r="M36" s="11"/>
      <c r="N36" s="11"/>
      <c r="O36" s="11"/>
      <c r="P36" s="11"/>
      <c r="Q36" s="11"/>
      <c r="R36" s="11" t="s">
        <v>50</v>
      </c>
      <c r="S36" s="11" t="s">
        <v>51</v>
      </c>
      <c r="T36" s="11"/>
    </row>
    <row r="37" ht="16.5" customHeight="1"/>
    <row r="40" spans="1:20" s="109" customFormat="1" ht="15.75">
      <c r="A40"/>
      <c r="B40" s="148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</sheetData>
  <mergeCells count="12">
    <mergeCell ref="O5:P5"/>
    <mergeCell ref="Q5:R5"/>
    <mergeCell ref="A7:T7"/>
    <mergeCell ref="A5:B5"/>
    <mergeCell ref="G5:I5"/>
    <mergeCell ref="J5:L5"/>
    <mergeCell ref="M5:N5"/>
    <mergeCell ref="G2:J2"/>
    <mergeCell ref="K2:N2"/>
    <mergeCell ref="A4:F4"/>
    <mergeCell ref="G4:L4"/>
    <mergeCell ref="M4:T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B38" sqref="B3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7109375" style="0" customWidth="1"/>
    <col min="4" max="4" width="11.7109375" style="0" customWidth="1"/>
    <col min="5" max="5" width="5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57421875" style="0" customWidth="1"/>
    <col min="19" max="19" width="3.7109375" style="0" customWidth="1"/>
    <col min="20" max="20" width="7.7109375" style="0" customWidth="1"/>
  </cols>
  <sheetData>
    <row r="1" spans="1:20" ht="15" customHeight="1">
      <c r="A1" s="258"/>
      <c r="B1" s="258"/>
      <c r="C1" s="258"/>
      <c r="D1" s="13"/>
      <c r="E1" s="110"/>
      <c r="K1" s="111"/>
      <c r="L1" s="111"/>
      <c r="M1" s="112"/>
      <c r="R1" s="258"/>
      <c r="S1" s="258"/>
      <c r="T1" s="258"/>
    </row>
    <row r="2" spans="1:20" ht="21" customHeight="1">
      <c r="A2" s="113"/>
      <c r="B2" s="113"/>
      <c r="C2" s="113"/>
      <c r="D2" s="113"/>
      <c r="E2" s="114" t="s">
        <v>0</v>
      </c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3"/>
      <c r="R2" s="113"/>
      <c r="S2" s="113"/>
      <c r="T2" s="114"/>
    </row>
    <row r="3" spans="1:20" ht="15">
      <c r="A3" s="11"/>
      <c r="B3" s="12"/>
      <c r="C3" s="12"/>
      <c r="E3" s="13"/>
      <c r="F3" s="14"/>
      <c r="G3" s="259" t="s">
        <v>1</v>
      </c>
      <c r="H3" s="259"/>
      <c r="I3" s="259"/>
      <c r="J3" s="259"/>
      <c r="K3" s="260"/>
      <c r="L3" s="260"/>
      <c r="M3" s="260"/>
      <c r="N3" s="260"/>
      <c r="T3" s="13"/>
    </row>
    <row r="4" spans="1:20" ht="15">
      <c r="A4" s="11"/>
      <c r="B4" s="12"/>
      <c r="C4" s="12"/>
      <c r="E4" s="13"/>
      <c r="F4" s="14"/>
      <c r="G4" s="15"/>
      <c r="H4" s="16"/>
      <c r="I4" s="16"/>
      <c r="J4" s="16"/>
      <c r="K4" s="17"/>
      <c r="L4" s="17"/>
      <c r="M4" s="17"/>
      <c r="N4" s="17"/>
      <c r="T4" s="13"/>
    </row>
    <row r="5" spans="1:20" ht="15">
      <c r="A5" s="11"/>
      <c r="B5" s="12"/>
      <c r="C5" s="12"/>
      <c r="E5" s="13"/>
      <c r="F5" s="14"/>
      <c r="G5" s="15"/>
      <c r="H5" s="261"/>
      <c r="I5" s="261"/>
      <c r="J5" s="261"/>
      <c r="K5" s="260"/>
      <c r="L5" s="260"/>
      <c r="M5" s="260"/>
      <c r="N5" s="260"/>
      <c r="T5" s="13"/>
    </row>
    <row r="6" spans="1:20" s="18" customFormat="1" ht="18.75" customHeight="1">
      <c r="A6" s="251" t="s">
        <v>2</v>
      </c>
      <c r="B6" s="251"/>
      <c r="C6" s="251"/>
      <c r="D6" s="251"/>
      <c r="E6" s="251"/>
      <c r="F6" s="251"/>
      <c r="G6" s="252" t="s">
        <v>3</v>
      </c>
      <c r="H6" s="252"/>
      <c r="I6" s="252"/>
      <c r="J6" s="252"/>
      <c r="K6" s="252"/>
      <c r="L6" s="252"/>
      <c r="M6" s="253" t="s">
        <v>4</v>
      </c>
      <c r="N6" s="253"/>
      <c r="O6" s="253"/>
      <c r="P6" s="253"/>
      <c r="Q6" s="253"/>
      <c r="R6" s="253"/>
      <c r="S6" s="253"/>
      <c r="T6" s="253"/>
    </row>
    <row r="7" spans="1:20" ht="36" customHeight="1">
      <c r="A7" s="257" t="s">
        <v>5</v>
      </c>
      <c r="B7" s="257"/>
      <c r="C7" s="19" t="s">
        <v>6</v>
      </c>
      <c r="D7" s="19" t="s">
        <v>7</v>
      </c>
      <c r="E7" s="20" t="s">
        <v>8</v>
      </c>
      <c r="F7" s="21" t="s">
        <v>9</v>
      </c>
      <c r="G7" s="254" t="s">
        <v>10</v>
      </c>
      <c r="H7" s="254"/>
      <c r="I7" s="254"/>
      <c r="J7" s="254" t="s">
        <v>11</v>
      </c>
      <c r="K7" s="254"/>
      <c r="L7" s="254"/>
      <c r="M7" s="254" t="s">
        <v>10</v>
      </c>
      <c r="N7" s="254"/>
      <c r="O7" s="254" t="s">
        <v>11</v>
      </c>
      <c r="P7" s="254"/>
      <c r="Q7" s="255" t="s">
        <v>12</v>
      </c>
      <c r="R7" s="255"/>
      <c r="S7" s="22" t="s">
        <v>13</v>
      </c>
      <c r="T7" s="23" t="s">
        <v>14</v>
      </c>
    </row>
    <row r="8" spans="1:20" ht="15" customHeight="1">
      <c r="A8" s="25"/>
      <c r="B8" s="26"/>
      <c r="C8" s="27"/>
      <c r="D8" s="27"/>
      <c r="E8" s="28"/>
      <c r="F8" s="29"/>
      <c r="G8" s="30">
        <v>1</v>
      </c>
      <c r="H8" s="30">
        <v>2</v>
      </c>
      <c r="I8" s="31">
        <v>3</v>
      </c>
      <c r="J8" s="30">
        <v>1</v>
      </c>
      <c r="K8" s="30">
        <v>2</v>
      </c>
      <c r="L8" s="31">
        <v>3</v>
      </c>
      <c r="M8" s="30" t="s">
        <v>15</v>
      </c>
      <c r="N8" s="31" t="s">
        <v>16</v>
      </c>
      <c r="O8" s="30" t="s">
        <v>17</v>
      </c>
      <c r="P8" s="31" t="s">
        <v>16</v>
      </c>
      <c r="Q8" s="30" t="s">
        <v>18</v>
      </c>
      <c r="R8" s="32" t="s">
        <v>16</v>
      </c>
      <c r="S8" s="33"/>
      <c r="T8" s="34"/>
    </row>
    <row r="9" spans="1:20" ht="18" customHeight="1" thickBot="1">
      <c r="A9" s="256" t="s">
        <v>55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</row>
    <row r="10" spans="1:20" ht="12.75">
      <c r="A10" s="149"/>
      <c r="B10" s="150"/>
      <c r="C10" s="151"/>
      <c r="D10" s="152" t="s">
        <v>56</v>
      </c>
      <c r="E10" s="153"/>
      <c r="F10" s="154"/>
      <c r="G10" s="155"/>
      <c r="H10" s="156"/>
      <c r="I10" s="157"/>
      <c r="J10" s="158"/>
      <c r="K10" s="158"/>
      <c r="L10" s="159"/>
      <c r="M10" s="160"/>
      <c r="N10" s="161"/>
      <c r="O10" s="160"/>
      <c r="P10" s="161"/>
      <c r="Q10" s="160"/>
      <c r="R10" s="161"/>
      <c r="S10" s="162"/>
      <c r="T10" s="163"/>
    </row>
    <row r="11" spans="1:20" ht="12.75">
      <c r="A11" s="164">
        <v>1</v>
      </c>
      <c r="B11" s="36" t="s">
        <v>57</v>
      </c>
      <c r="C11" s="117">
        <v>1994</v>
      </c>
      <c r="D11" s="37" t="s">
        <v>21</v>
      </c>
      <c r="E11" s="39">
        <v>67.9</v>
      </c>
      <c r="F11" s="118">
        <f>(10^(((LOG10(E11/173.961))*(LOG10(E11/173.961)))*0.784780654))</f>
        <v>1.3521060999882677</v>
      </c>
      <c r="G11" s="52">
        <v>80</v>
      </c>
      <c r="H11" s="60">
        <v>87</v>
      </c>
      <c r="I11" s="57">
        <v>92</v>
      </c>
      <c r="J11" s="120">
        <v>110</v>
      </c>
      <c r="K11" s="120">
        <v>115</v>
      </c>
      <c r="L11" s="121" t="s">
        <v>58</v>
      </c>
      <c r="M11" s="46">
        <f>IF(COUNT(G11:I11)&gt;0,LARGE(G11:I11,1),"")</f>
        <v>92</v>
      </c>
      <c r="N11" s="47"/>
      <c r="O11" s="46">
        <f>IF(COUNT(J11:L11)&gt;0,LARGE(J11:L11,1),"")</f>
        <v>115</v>
      </c>
      <c r="P11" s="47"/>
      <c r="Q11" s="195">
        <f>IF(AND(COUNT(M11)&gt;0,COUNT(O11)&gt;0),M11+O11,"")</f>
        <v>207</v>
      </c>
      <c r="R11" s="47" t="s">
        <v>83</v>
      </c>
      <c r="S11" s="119"/>
      <c r="T11" s="165">
        <f>IF(COUNT(F11)&gt;0,F11*(IF(COUNT(M11)&gt;0,M11,0)+IF(COUNT(O11)&gt;0,O11,0)),"")</f>
        <v>279.8859626975714</v>
      </c>
    </row>
    <row r="12" spans="1:20" ht="12.75">
      <c r="A12" s="164"/>
      <c r="B12" s="36"/>
      <c r="C12" s="117"/>
      <c r="D12" s="38" t="s">
        <v>59</v>
      </c>
      <c r="E12" s="39"/>
      <c r="F12" s="118"/>
      <c r="G12" s="41"/>
      <c r="H12" s="42"/>
      <c r="I12" s="43"/>
      <c r="J12" s="44"/>
      <c r="K12" s="44"/>
      <c r="L12" s="45"/>
      <c r="M12" s="46"/>
      <c r="N12" s="47"/>
      <c r="O12" s="46"/>
      <c r="P12" s="47"/>
      <c r="Q12" s="46"/>
      <c r="R12" s="47"/>
      <c r="S12" s="119"/>
      <c r="T12" s="165"/>
    </row>
    <row r="13" spans="1:20" ht="12.75">
      <c r="A13" s="164">
        <v>2</v>
      </c>
      <c r="B13" s="59" t="s">
        <v>60</v>
      </c>
      <c r="C13" s="117">
        <v>1995</v>
      </c>
      <c r="D13" s="37" t="s">
        <v>21</v>
      </c>
      <c r="E13" s="39">
        <v>75.6</v>
      </c>
      <c r="F13" s="118">
        <f>(10^(((LOG10(E13/173.961))*(LOG10(E13/173.961)))*0.784780654))</f>
        <v>1.267071387590531</v>
      </c>
      <c r="G13" s="122">
        <v>63</v>
      </c>
      <c r="H13" s="123">
        <v>68</v>
      </c>
      <c r="I13" s="124" t="s">
        <v>61</v>
      </c>
      <c r="J13" s="120">
        <v>88</v>
      </c>
      <c r="K13" s="120">
        <v>93</v>
      </c>
      <c r="L13" s="121" t="s">
        <v>62</v>
      </c>
      <c r="M13" s="46">
        <f>IF(COUNT(G13:I13)&gt;0,LARGE(G13:I13,1),"")</f>
        <v>68</v>
      </c>
      <c r="N13" s="47"/>
      <c r="O13" s="46">
        <f>IF(COUNT(J13:L13)&gt;0,LARGE(J13:L13,1),"")</f>
        <v>93</v>
      </c>
      <c r="P13" s="47"/>
      <c r="Q13" s="195">
        <f>IF(AND(COUNT(M13)&gt;0,COUNT(O13)&gt;0),M13+O13,"")</f>
        <v>161</v>
      </c>
      <c r="R13" s="47" t="s">
        <v>83</v>
      </c>
      <c r="S13" s="119"/>
      <c r="T13" s="165">
        <f>IF(COUNT(F13)&gt;0,F13*(IF(COUNT(M13)&gt;0,M13,0)+IF(COUNT(O13)&gt;0,O13,0)),"")</f>
        <v>203.9984934020755</v>
      </c>
    </row>
    <row r="14" spans="1:20" ht="12.75">
      <c r="A14" s="164"/>
      <c r="B14" s="59"/>
      <c r="C14" s="117"/>
      <c r="D14" s="38" t="s">
        <v>63</v>
      </c>
      <c r="E14" s="39"/>
      <c r="F14" s="118"/>
      <c r="G14" s="41"/>
      <c r="H14" s="42"/>
      <c r="I14" s="43"/>
      <c r="J14" s="44"/>
      <c r="K14" s="44"/>
      <c r="L14" s="45"/>
      <c r="M14" s="46"/>
      <c r="N14" s="47"/>
      <c r="O14" s="46"/>
      <c r="P14" s="47"/>
      <c r="Q14" s="46"/>
      <c r="R14" s="47"/>
      <c r="S14" s="119"/>
      <c r="T14" s="165"/>
    </row>
    <row r="15" spans="1:20" ht="12.75">
      <c r="A15" s="164">
        <v>3</v>
      </c>
      <c r="B15" s="59" t="s">
        <v>64</v>
      </c>
      <c r="C15" s="117">
        <v>1993</v>
      </c>
      <c r="D15" s="37" t="s">
        <v>21</v>
      </c>
      <c r="E15" s="39">
        <v>81.3</v>
      </c>
      <c r="F15" s="118">
        <f>(10^(((LOG10(E15/173.961))*(LOG10(E15/173.961)))*0.784780654))</f>
        <v>1.2180072651277902</v>
      </c>
      <c r="G15" s="122">
        <v>90</v>
      </c>
      <c r="H15" s="123">
        <v>95</v>
      </c>
      <c r="I15" s="125">
        <v>100</v>
      </c>
      <c r="J15" s="120">
        <v>120</v>
      </c>
      <c r="K15" s="120">
        <v>125</v>
      </c>
      <c r="L15" s="126">
        <v>130</v>
      </c>
      <c r="M15" s="46">
        <f>IF(COUNT(G15:I15)&gt;0,LARGE(G15:I15,1),"")</f>
        <v>100</v>
      </c>
      <c r="N15" s="47"/>
      <c r="O15" s="46">
        <f>IF(COUNT(J15:L15)&gt;0,LARGE(J15:L15,1),"")</f>
        <v>130</v>
      </c>
      <c r="P15" s="47"/>
      <c r="Q15" s="195">
        <f>IF(AND(COUNT(M15)&gt;0,COUNT(O15)&gt;0),M15+O15,"")</f>
        <v>230</v>
      </c>
      <c r="R15" s="47" t="s">
        <v>83</v>
      </c>
      <c r="S15" s="119"/>
      <c r="T15" s="165">
        <f>IF(COUNT(F15)&gt;0,F15*(IF(COUNT(M15)&gt;0,M15,0)+IF(COUNT(O15)&gt;0,O15,0)),"")</f>
        <v>280.14167097939173</v>
      </c>
    </row>
    <row r="16" spans="1:20" ht="12.75">
      <c r="A16" s="164"/>
      <c r="B16" s="59"/>
      <c r="C16" s="117"/>
      <c r="D16" s="38" t="s">
        <v>65</v>
      </c>
      <c r="E16" s="39"/>
      <c r="F16" s="118"/>
      <c r="G16" s="41"/>
      <c r="H16" s="42"/>
      <c r="I16" s="43"/>
      <c r="J16" s="44"/>
      <c r="K16" s="44"/>
      <c r="L16" s="45"/>
      <c r="M16" s="46"/>
      <c r="N16" s="47"/>
      <c r="O16" s="46"/>
      <c r="P16" s="47"/>
      <c r="Q16" s="46"/>
      <c r="R16" s="47"/>
      <c r="S16" s="119"/>
      <c r="T16" s="165"/>
    </row>
    <row r="17" spans="1:20" ht="12.75">
      <c r="A17" s="164">
        <v>4</v>
      </c>
      <c r="B17" s="59" t="s">
        <v>66</v>
      </c>
      <c r="C17" s="117">
        <v>1994</v>
      </c>
      <c r="D17" s="37" t="s">
        <v>67</v>
      </c>
      <c r="E17" s="39">
        <v>94</v>
      </c>
      <c r="F17" s="118">
        <f>(10^(((LOG10(E17/173.961))*(LOG10(E17/173.961)))*0.784780654))</f>
        <v>1.137842385718955</v>
      </c>
      <c r="G17" s="122">
        <v>123</v>
      </c>
      <c r="H17" s="127" t="s">
        <v>68</v>
      </c>
      <c r="I17" s="125">
        <v>127</v>
      </c>
      <c r="J17" s="120">
        <v>155</v>
      </c>
      <c r="K17" s="128" t="s">
        <v>69</v>
      </c>
      <c r="L17" s="121" t="s">
        <v>70</v>
      </c>
      <c r="M17" s="46">
        <f>IF(COUNT(G17:I17)&gt;0,LARGE(G17:I17,1),"")</f>
        <v>127</v>
      </c>
      <c r="N17" s="47"/>
      <c r="O17" s="46">
        <f>IF(COUNT(J17:L17)&gt;0,LARGE(J17:L17,1),"")</f>
        <v>155</v>
      </c>
      <c r="P17" s="47"/>
      <c r="Q17" s="195">
        <f>IF(AND(COUNT(M17)&gt;0,COUNT(O17)&gt;0),M17+O17,"")</f>
        <v>282</v>
      </c>
      <c r="R17" s="47" t="s">
        <v>83</v>
      </c>
      <c r="S17" s="119"/>
      <c r="T17" s="165">
        <f>IF(COUNT(F17)&gt;0,F17*(IF(COUNT(M17)&gt;0,M17,0)+IF(COUNT(O17)&gt;0,O17,0)),"")</f>
        <v>320.8715527727453</v>
      </c>
    </row>
    <row r="18" spans="1:20" s="11" customFormat="1" ht="12.75">
      <c r="A18" s="164"/>
      <c r="B18" s="59"/>
      <c r="C18" s="117"/>
      <c r="D18" s="38" t="s">
        <v>71</v>
      </c>
      <c r="E18" s="39"/>
      <c r="F18" s="118"/>
      <c r="G18" s="41"/>
      <c r="H18" s="42"/>
      <c r="I18" s="43"/>
      <c r="J18" s="44"/>
      <c r="K18" s="44"/>
      <c r="L18" s="45"/>
      <c r="M18" s="46"/>
      <c r="N18" s="47"/>
      <c r="O18" s="46"/>
      <c r="P18" s="47"/>
      <c r="Q18" s="46"/>
      <c r="R18" s="47"/>
      <c r="S18" s="119"/>
      <c r="T18" s="165"/>
    </row>
    <row r="19" spans="1:20" ht="12.75">
      <c r="A19" s="164">
        <v>5</v>
      </c>
      <c r="B19" s="59" t="s">
        <v>72</v>
      </c>
      <c r="C19" s="117">
        <v>1984</v>
      </c>
      <c r="D19" s="37" t="s">
        <v>73</v>
      </c>
      <c r="E19" s="39">
        <v>95.4</v>
      </c>
      <c r="F19" s="118">
        <f>(10^(((LOG10(E19/173.961))*(LOG10(E19/173.961)))*0.784780654))</f>
        <v>1.130890424979876</v>
      </c>
      <c r="G19" s="122">
        <v>100</v>
      </c>
      <c r="H19" s="123">
        <v>110</v>
      </c>
      <c r="I19" s="125">
        <v>120</v>
      </c>
      <c r="J19" s="120">
        <v>130</v>
      </c>
      <c r="K19" s="129" t="s">
        <v>74</v>
      </c>
      <c r="L19" s="56">
        <v>145</v>
      </c>
      <c r="M19" s="46">
        <f>IF(COUNT(G19:I19)&gt;0,LARGE(G19:I19,1),"")</f>
        <v>120</v>
      </c>
      <c r="N19" s="47"/>
      <c r="O19" s="46">
        <f>IF(COUNT(J19:L19)&gt;0,LARGE(J19:L19,1),"")</f>
        <v>145</v>
      </c>
      <c r="P19" s="47"/>
      <c r="Q19" s="195">
        <f>IF(AND(COUNT(M19)&gt;0,COUNT(O19)&gt;0),M19+O19,"")</f>
        <v>265</v>
      </c>
      <c r="R19" s="47" t="s">
        <v>83</v>
      </c>
      <c r="S19" s="119"/>
      <c r="T19" s="165">
        <f>IF(COUNT(F19)&gt;0,F19*(IF(COUNT(M19)&gt;0,M19,0)+IF(COUNT(O19)&gt;0,O19,0)),"")</f>
        <v>299.6859626196671</v>
      </c>
    </row>
    <row r="20" spans="1:20" ht="12.75">
      <c r="A20" s="166"/>
      <c r="B20" s="63"/>
      <c r="C20" s="130"/>
      <c r="D20" s="65" t="s">
        <v>75</v>
      </c>
      <c r="E20" s="66"/>
      <c r="F20" s="131"/>
      <c r="G20" s="68"/>
      <c r="H20" s="69"/>
      <c r="I20" s="70"/>
      <c r="J20" s="132"/>
      <c r="K20" s="133"/>
      <c r="L20" s="134"/>
      <c r="M20" s="73"/>
      <c r="N20" s="74"/>
      <c r="O20" s="73"/>
      <c r="P20" s="74"/>
      <c r="Q20" s="73"/>
      <c r="R20" s="74"/>
      <c r="S20" s="245"/>
      <c r="T20" s="246"/>
    </row>
    <row r="21" spans="1:20" ht="12.75">
      <c r="A21" s="189">
        <v>6</v>
      </c>
      <c r="B21" s="190" t="s">
        <v>76</v>
      </c>
      <c r="C21" s="191">
        <v>1974</v>
      </c>
      <c r="D21" s="192" t="s">
        <v>77</v>
      </c>
      <c r="E21" s="193">
        <v>122</v>
      </c>
      <c r="F21" s="194">
        <f>(10^(((LOG10(E21/173.961))*(LOG10(E21/173.961)))*0.784780654))</f>
        <v>1.0438404394443381</v>
      </c>
      <c r="G21" s="122">
        <v>115</v>
      </c>
      <c r="H21" s="123">
        <v>120</v>
      </c>
      <c r="I21" s="124" t="s">
        <v>78</v>
      </c>
      <c r="J21" s="120">
        <v>150</v>
      </c>
      <c r="K21" s="120">
        <v>155</v>
      </c>
      <c r="L21" s="121" t="s">
        <v>69</v>
      </c>
      <c r="M21" s="46">
        <f>IF(COUNT(G21:I21)&gt;0,LARGE(G21:I21,1),"")</f>
        <v>120</v>
      </c>
      <c r="N21" s="47"/>
      <c r="O21" s="46">
        <f>IF(COUNT(J21:L21)&gt;0,LARGE(J21:L21,1),"")</f>
        <v>155</v>
      </c>
      <c r="P21" s="47"/>
      <c r="Q21" s="195">
        <f>IF(AND(COUNT(M21)&gt;0,COUNT(O21)&gt;0),M21+O21,"")</f>
        <v>275</v>
      </c>
      <c r="R21" s="47" t="s">
        <v>83</v>
      </c>
      <c r="S21" s="247"/>
      <c r="T21" s="248">
        <f>IF(COUNT(F21)&gt;0,F21*(IF(COUNT(M21)&gt;0,M21,0)+IF(COUNT(O21)&gt;0,O21,0)),"")</f>
        <v>287.056120847193</v>
      </c>
    </row>
    <row r="22" spans="1:20" ht="12.75">
      <c r="A22" s="183">
        <v>7</v>
      </c>
      <c r="B22" s="184" t="s">
        <v>79</v>
      </c>
      <c r="C22" s="185">
        <v>1986</v>
      </c>
      <c r="D22" s="186" t="s">
        <v>21</v>
      </c>
      <c r="E22" s="187">
        <v>110.3</v>
      </c>
      <c r="F22" s="188">
        <f>(10^(((LOG10(E22/173.961))*(LOG10(E22/173.961)))*0.784780654))</f>
        <v>1.0733173159247156</v>
      </c>
      <c r="G22" s="122">
        <v>72</v>
      </c>
      <c r="H22" s="123">
        <v>75</v>
      </c>
      <c r="I22" s="125">
        <v>80</v>
      </c>
      <c r="J22" s="120">
        <v>85</v>
      </c>
      <c r="K22" s="120">
        <v>90</v>
      </c>
      <c r="L22" s="126">
        <v>96</v>
      </c>
      <c r="M22" s="46">
        <f>IF(COUNT(G22:I22)&gt;0,LARGE(G22:I22,1),"")</f>
        <v>80</v>
      </c>
      <c r="N22" s="47"/>
      <c r="O22" s="46">
        <f>IF(COUNT(J22:L22)&gt;0,LARGE(J22:L22,1),"")</f>
        <v>96</v>
      </c>
      <c r="P22" s="47"/>
      <c r="Q22" s="195">
        <f>IF(AND(COUNT(M22)&gt;0,COUNT(O22)&gt;0),M22+O22,"")</f>
        <v>176</v>
      </c>
      <c r="R22" s="47" t="s">
        <v>84</v>
      </c>
      <c r="S22" s="119"/>
      <c r="T22" s="165">
        <f>IF(COUNT(F22)&gt;0,F22*(IF(COUNT(M22)&gt;0,M22,0)+IF(COUNT(O22)&gt;0,O22,0)),"")</f>
        <v>188.90384760274995</v>
      </c>
    </row>
    <row r="23" spans="1:20" s="11" customFormat="1" ht="13.5" thickBot="1">
      <c r="A23" s="181">
        <v>8</v>
      </c>
      <c r="B23" s="182" t="s">
        <v>80</v>
      </c>
      <c r="C23" s="167">
        <v>1996</v>
      </c>
      <c r="D23" s="168" t="s">
        <v>21</v>
      </c>
      <c r="E23" s="169">
        <v>111.9</v>
      </c>
      <c r="F23" s="170">
        <f>(10^(((LOG10(E23/173.961))*(LOG10(E23/173.961)))*0.784780654))</f>
        <v>1.0686027715112258</v>
      </c>
      <c r="G23" s="171">
        <v>50</v>
      </c>
      <c r="H23" s="172">
        <v>55</v>
      </c>
      <c r="I23" s="173">
        <v>60</v>
      </c>
      <c r="J23" s="174">
        <v>70</v>
      </c>
      <c r="K23" s="175">
        <v>80</v>
      </c>
      <c r="L23" s="176" t="s">
        <v>81</v>
      </c>
      <c r="M23" s="177">
        <f>IF(COUNT(G23:I23)&gt;0,LARGE(G23:I23,1),"")</f>
        <v>60</v>
      </c>
      <c r="N23" s="178"/>
      <c r="O23" s="177">
        <f>IF(COUNT(J23:L23)&gt;0,LARGE(J23:L23,1),"")</f>
        <v>80</v>
      </c>
      <c r="P23" s="178"/>
      <c r="Q23" s="196">
        <f>IF(AND(COUNT(M23)&gt;0,COUNT(O23)&gt;0),M23+O23,"")</f>
        <v>140</v>
      </c>
      <c r="R23" s="178" t="s">
        <v>85</v>
      </c>
      <c r="S23" s="179"/>
      <c r="T23" s="180">
        <f>IF(COUNT(F23)&gt;0,F23*(IF(COUNT(M23)&gt;0,M23,0)+IF(COUNT(O23)&gt;0,O23,0)),"")</f>
        <v>149.60438801157161</v>
      </c>
    </row>
    <row r="25" spans="1:20" ht="12.75">
      <c r="A25" s="11"/>
      <c r="B25" s="11" t="s">
        <v>47</v>
      </c>
      <c r="C25" s="11"/>
      <c r="D25" s="11"/>
      <c r="E25" s="11"/>
      <c r="F25" s="11"/>
      <c r="G25" s="11"/>
      <c r="H25" s="11"/>
      <c r="I25" s="11" t="s">
        <v>48</v>
      </c>
      <c r="J25" s="11"/>
      <c r="K25" s="11"/>
      <c r="L25" s="11" t="s">
        <v>82</v>
      </c>
      <c r="M25" s="11"/>
      <c r="N25" s="11"/>
      <c r="O25" s="11"/>
      <c r="P25" s="11"/>
      <c r="Q25" s="11"/>
      <c r="R25" s="11" t="s">
        <v>50</v>
      </c>
      <c r="S25" s="11" t="s">
        <v>51</v>
      </c>
      <c r="T25" s="11"/>
    </row>
    <row r="26" spans="1:20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 t="s">
        <v>52</v>
      </c>
      <c r="M27" s="11"/>
      <c r="N27" s="11"/>
      <c r="O27" s="11"/>
      <c r="P27" s="11"/>
      <c r="Q27" s="11"/>
      <c r="R27" s="11" t="s">
        <v>50</v>
      </c>
      <c r="S27" s="11" t="s">
        <v>51</v>
      </c>
      <c r="T27" s="11"/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08" customFormat="1" ht="12.75">
      <c r="A29"/>
      <c r="B29" s="11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 t="s">
        <v>54</v>
      </c>
      <c r="M29" s="11"/>
      <c r="N29" s="11"/>
      <c r="O29" s="11"/>
      <c r="P29" s="11"/>
      <c r="Q29" s="11"/>
      <c r="R29" s="11" t="s">
        <v>50</v>
      </c>
      <c r="S29" s="11" t="s">
        <v>51</v>
      </c>
      <c r="T29" s="11"/>
    </row>
    <row r="30" ht="16.5" customHeight="1"/>
    <row r="33" spans="1:20" s="109" customFormat="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</sheetData>
  <mergeCells count="16">
    <mergeCell ref="O7:P7"/>
    <mergeCell ref="Q7:R7"/>
    <mergeCell ref="A9:T9"/>
    <mergeCell ref="A7:B7"/>
    <mergeCell ref="G7:I7"/>
    <mergeCell ref="J7:L7"/>
    <mergeCell ref="M7:N7"/>
    <mergeCell ref="H5:J5"/>
    <mergeCell ref="K5:N5"/>
    <mergeCell ref="A6:F6"/>
    <mergeCell ref="G6:L6"/>
    <mergeCell ref="M6:T6"/>
    <mergeCell ref="A1:C1"/>
    <mergeCell ref="R1:T1"/>
    <mergeCell ref="G3:J3"/>
    <mergeCell ref="K3:N3"/>
  </mergeCells>
  <printOptions/>
  <pageMargins left="0.75" right="0.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2011-11-28T08:13:40Z</cp:lastPrinted>
  <dcterms:created xsi:type="dcterms:W3CDTF">2011-11-26T13:25:16Z</dcterms:created>
  <dcterms:modified xsi:type="dcterms:W3CDTF">2011-11-28T08:15:39Z</dcterms:modified>
  <cp:category/>
  <cp:version/>
  <cp:contentType/>
  <cp:contentStatus/>
</cp:coreProperties>
</file>